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65" windowWidth="7545" windowHeight="8055" tabRatio="747" activeTab="0"/>
  </bookViews>
  <sheets>
    <sheet name="Таблица 3" sheetId="1" r:id="rId1"/>
  </sheets>
  <definedNames>
    <definedName name="_Date_" localSheetId="0">#REF!</definedName>
    <definedName name="_Date_">#REF!</definedName>
    <definedName name="_Otchet_Period_Source__AT_ObjectName">#REF!</definedName>
    <definedName name="_Period_" localSheetId="0">#REF!</definedName>
    <definedName name="_Period_">#REF!</definedName>
    <definedName name="total1">#REF!</definedName>
    <definedName name="Z_168CADD9_CFDC_4445_BFE6_DAD4B9423C72_.wvu.FilterData" localSheetId="0" hidden="1">'Таблица 3'!$B$5:$H$284</definedName>
    <definedName name="Z_1F25B6A1_C9F7_11D8_A2FD_006098EF8B30_.wvu.FilterData" localSheetId="0" hidden="1">'Таблица 3'!$B$5:$H$284</definedName>
    <definedName name="Z_29D950F2_21ED_48E6_BFC6_87DD89E0125A_.wvu.FilterData" localSheetId="0" hidden="1">'Таблица 3'!$B$5:$H$284</definedName>
    <definedName name="Z_2CA7FCD5_27A5_4474_9D49_7A7E23BD2FF9_.wvu.FilterData" localSheetId="0" hidden="1">'Таблица 3'!$B$5:$H$284</definedName>
    <definedName name="Z_4184A62D_F4BD_4B39_8412_DC1A4ADFBD2C_.wvu.Cols" localSheetId="0" hidden="1">'Таблица 3'!$H:$H,'Таблица 3'!$N:$N</definedName>
    <definedName name="Z_4184A62D_F4BD_4B39_8412_DC1A4ADFBD2C_.wvu.FilterData" localSheetId="0" hidden="1">'Таблица 3'!$A$3:$M$284</definedName>
    <definedName name="Z_4184A62D_F4BD_4B39_8412_DC1A4ADFBD2C_.wvu.PrintArea" localSheetId="0" hidden="1">'Таблица 3'!$A$3:$M$284</definedName>
    <definedName name="Z_48E28AC5_4E0A_4FBA_AE6D_340F9E8D4B3C_.wvu.FilterData" localSheetId="0" hidden="1">'Таблица 3'!$B$5:$H$284</definedName>
    <definedName name="Z_6398E0F2_3205_40F4_BF0A_C9F4D0DA9A75_.wvu.FilterData" localSheetId="0" hidden="1">'Таблица 3'!$B$5:$H$284</definedName>
    <definedName name="Z_64DF1B77_0EDD_4B56_A91C_5E003BE599EF_.wvu.FilterData" localSheetId="0" hidden="1">'Таблица 3'!$B$5:$H$284</definedName>
    <definedName name="Z_6786C020_BCF1_463A_B3E9_7DE69D46EAB3_.wvu.FilterData" localSheetId="0" hidden="1">'Таблица 3'!$B$5:$H$284</definedName>
    <definedName name="Z_8E2E7D81_C767_11D8_A2FD_006098EF8B30_.wvu.FilterData" localSheetId="0" hidden="1">'Таблица 3'!$B$5:$H$284</definedName>
    <definedName name="Z_97D0CDFA_8A34_4B3C_BA32_D4F0E3218B75_.wvu.FilterData" localSheetId="0" hidden="1">'Таблица 3'!$B$5:$H$284</definedName>
    <definedName name="Z_B246FE0E_E986_4211_B02A_04E4565C0FED_.wvu.Cols" localSheetId="0" hidden="1">'Таблица 3'!#REF!,'Таблица 3'!$C:$C</definedName>
    <definedName name="Z_B246FE0E_E986_4211_B02A_04E4565C0FED_.wvu.FilterData" localSheetId="0" hidden="1">'Таблица 3'!$B$5:$H$284</definedName>
    <definedName name="Z_B246FE0E_E986_4211_B02A_04E4565C0FED_.wvu.PrintArea" localSheetId="0" hidden="1">'Таблица 3'!$B$3:$H$284</definedName>
    <definedName name="Z_B246FE0E_E986_4211_B02A_04E4565C0FED_.wvu.PrintTitles" localSheetId="0" hidden="1">'Таблица 3'!#REF!</definedName>
    <definedName name="Z_C54CDF8B_FA5C_4A02_B343_3FEFD9721392_.wvu.FilterData" localSheetId="0" hidden="1">'Таблица 3'!$B$5:$H$284</definedName>
    <definedName name="Z_D7174C22_B878_4584_A218_37ED88979064_.wvu.FilterData" localSheetId="0" hidden="1">'Таблица 3'!$B$5:$H$284</definedName>
    <definedName name="Z_DD7538FB_7299_4DEE_90D5_2739132A1616_.wvu.FilterData" localSheetId="0" hidden="1">'Таблица 3'!$B$5:$H$284</definedName>
    <definedName name="Z_E4B436A8_4A5B_422F_8C0E_9267F763D19D_.wvu.FilterData" localSheetId="0" hidden="1">'Таблица 3'!$B$5:$H$284</definedName>
    <definedName name="Z_E6BB4361_1D58_11D9_A2FD_006098EF8B30_.wvu.FilterData" localSheetId="0" hidden="1">'Таблица 3'!$B$5:$H$284</definedName>
    <definedName name="Z_EF486DA3_1DF3_11D9_A2FD_006098EF8B30_.wvu.FilterData" localSheetId="0" hidden="1">'Таблица 3'!$B$5:$H$284</definedName>
    <definedName name="Z_EF486DA8_1DF3_11D9_A2FD_006098EF8B30_.wvu.FilterData" localSheetId="0" hidden="1">'Таблица 3'!$B$5:$H$284</definedName>
    <definedName name="Z_EF486DAA_1DF3_11D9_A2FD_006098EF8B30_.wvu.FilterData" localSheetId="0" hidden="1">'Таблица 3'!$B$5:$H$284</definedName>
    <definedName name="Z_EF486DAC_1DF3_11D9_A2FD_006098EF8B30_.wvu.FilterData" localSheetId="0" hidden="1">'Таблица 3'!$B$5:$H$284</definedName>
    <definedName name="Z_EF5A4981_C8E4_11D8_A2FC_006098EF8BA8_.wvu.Cols" localSheetId="0" hidden="1">'Таблица 3'!#REF!,'Таблица 3'!$C:$C,'Таблица 3'!#REF!</definedName>
    <definedName name="Z_EF5A4981_C8E4_11D8_A2FC_006098EF8BA8_.wvu.FilterData" localSheetId="0" hidden="1">'Таблица 3'!$B$5:$H$284</definedName>
    <definedName name="Z_EF5A4981_C8E4_11D8_A2FC_006098EF8BA8_.wvu.PrintArea" localSheetId="0" hidden="1">'Таблица 3'!$B$3:$H$284</definedName>
    <definedName name="Z_EF5A4981_C8E4_11D8_A2FC_006098EF8BA8_.wvu.PrintTitles" localSheetId="0" hidden="1">'Таблица 3'!#REF!</definedName>
    <definedName name="_xlnm.Print_Area" localSheetId="0">'Таблица 3'!$A$1:$M$294</definedName>
  </definedNames>
  <calcPr fullCalcOnLoad="1"/>
</workbook>
</file>

<file path=xl/sharedStrings.xml><?xml version="1.0" encoding="utf-8"?>
<sst xmlns="http://schemas.openxmlformats.org/spreadsheetml/2006/main" count="1360" uniqueCount="347">
  <si>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</si>
  <si>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</si>
  <si>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</si>
  <si>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администрации муниципального образования</t>
  </si>
  <si>
    <t>200</t>
  </si>
  <si>
    <t>Иные бюджетные ассигнования</t>
  </si>
  <si>
    <t>800</t>
  </si>
  <si>
    <t>Межбюджетные трансферты</t>
  </si>
  <si>
    <t>500</t>
  </si>
  <si>
    <t>Оценка недвижимости, признание прав и регулирование отношений по муниципальной собственности</t>
  </si>
  <si>
    <t>Мероприятия по пожарной безопасности</t>
  </si>
  <si>
    <t>400</t>
  </si>
  <si>
    <t>Предоставление субсидий  бюджетным, автономным учреждениям и иным некоммерческим организациям</t>
  </si>
  <si>
    <t>600</t>
  </si>
  <si>
    <t>Другие вопросы в области социальной политики</t>
  </si>
  <si>
    <t>РАСХОДЫ БЮДЖЕТА-ВСЕГО</t>
  </si>
  <si>
    <t>Физическая культура</t>
  </si>
  <si>
    <t xml:space="preserve">Функционирование высшего должностного лица субъекта Российской Федерации и муниципального образования   </t>
  </si>
  <si>
    <t>Бюджетные ассигнования, утвержденые решением Совета МО Апшеронский район от 26 декабря 2012 года №209 "О районном бюджете на 2013 год и на плановый период 2014 и 2015 годов"</t>
  </si>
  <si>
    <t>Администрация Хадыженского городского поселения Апшеронского района</t>
  </si>
  <si>
    <t>992</t>
  </si>
  <si>
    <t>Общегосударственные вопросы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</si>
  <si>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</si>
  <si>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</si>
  <si>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</si>
  <si>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</si>
  <si>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</si>
  <si>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Жилищно-коммунальное хозяйство</t>
  </si>
  <si>
    <t>Коммунальное хозяйство</t>
  </si>
  <si>
    <t>3</t>
  </si>
  <si>
    <t>5</t>
  </si>
  <si>
    <t>6</t>
  </si>
  <si>
    <t>7</t>
  </si>
  <si>
    <t>Благоустройство</t>
  </si>
  <si>
    <t>12</t>
  </si>
  <si>
    <t>Наименование показателя</t>
  </si>
  <si>
    <t>Вед</t>
  </si>
  <si>
    <t>РЗ</t>
  </si>
  <si>
    <t>ПР</t>
  </si>
  <si>
    <t>ВР</t>
  </si>
  <si>
    <t>ЦСР</t>
  </si>
  <si>
    <t>Другие вопросы в области национальной экономики</t>
  </si>
  <si>
    <t>04</t>
  </si>
  <si>
    <t>Образование</t>
  </si>
  <si>
    <t>05</t>
  </si>
  <si>
    <t>07</t>
  </si>
  <si>
    <t>10</t>
  </si>
  <si>
    <t>06</t>
  </si>
  <si>
    <t>11</t>
  </si>
  <si>
    <t>08</t>
  </si>
  <si>
    <t>09</t>
  </si>
  <si>
    <t>01</t>
  </si>
  <si>
    <t>02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</si>
  <si>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</si>
  <si>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</si>
  <si>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4</t>
  </si>
  <si>
    <t>Культура</t>
  </si>
  <si>
    <t>Осуществление первичного воинского учета на территориях, где отсутствуют военные комиссариаты</t>
  </si>
  <si>
    <t>13</t>
  </si>
  <si>
    <t>Дорожное хозяйство (дорожные фонды)</t>
  </si>
  <si>
    <t>Массовый спорт</t>
  </si>
  <si>
    <t>Мобилизационная и вневойсковая подготовка</t>
  </si>
  <si>
    <t>№ п/п</t>
  </si>
  <si>
    <t>Национальная оборона</t>
  </si>
  <si>
    <t>Обеспечение пожарной безопасности</t>
  </si>
  <si>
    <t>Мероприятия по землестроительству и землепользованию</t>
  </si>
  <si>
    <t xml:space="preserve">Уличное освещение </t>
  </si>
  <si>
    <t>Организация и содержание мест захоронения</t>
  </si>
  <si>
    <t>Другие вопросы в области жилищно-коммунального хозяйства</t>
  </si>
  <si>
    <t xml:space="preserve">Культура, кинематография </t>
  </si>
  <si>
    <t>Развитие физической культуры и массового спорта</t>
  </si>
  <si>
    <t>Обеспечение деятельности Совета муниципального образования</t>
  </si>
  <si>
    <t>Мероприятия по развитию территориального общественного самоуправления</t>
  </si>
  <si>
    <t>Обеспечение информационной открытости и доступности информации о деятельности  органов местного самоуправления</t>
  </si>
  <si>
    <t>Жилищное хозяйство</t>
  </si>
  <si>
    <t>Реализация мероприятий в сфере жилищного хозяйства</t>
  </si>
  <si>
    <t>Реализация мероприятий муниципальной программы "Развитие культуры"</t>
  </si>
  <si>
    <t>Реализация мероприятий муниципальной программы "Развитие физической культуры и спорта"</t>
  </si>
  <si>
    <t>Муниципальная программа Хадыженского городского поселения Апшеронского района "Организация муниципального управления"</t>
  </si>
  <si>
    <t>17 0 00 00000</t>
  </si>
  <si>
    <t>17 1 00 00000</t>
  </si>
  <si>
    <t>Обеспечение деятельности высшего должностного лица муниципального образования</t>
  </si>
  <si>
    <t>17 1 01 00000</t>
  </si>
  <si>
    <t>17 1 01 00190</t>
  </si>
  <si>
    <t>17 1 02 00000</t>
  </si>
  <si>
    <t>17 1 02 00190</t>
  </si>
  <si>
    <t>Осуществление отдельных государственных полномочий  по образованию и организации деятельности административных комиссий</t>
  </si>
  <si>
    <t>17 1 02 60190</t>
  </si>
  <si>
    <t>991</t>
  </si>
  <si>
    <t>50 0 00 00000</t>
  </si>
  <si>
    <t>50 1 00 00000</t>
  </si>
  <si>
    <t>50 1 01 00000</t>
  </si>
  <si>
    <t>50 1 01 20010</t>
  </si>
  <si>
    <t xml:space="preserve">Передача полномочий по решению вопросов местного значения в соответствии с заключенными соглашениями </t>
  </si>
  <si>
    <t>08 0 00 00000</t>
  </si>
  <si>
    <t>08 3 00 00000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</si>
  <si>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</si>
  <si>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08 3 01 00000</t>
  </si>
  <si>
    <t>08 3 01 10800</t>
  </si>
  <si>
    <t>Закупка товаров, работ и услуг для обеспечения государственных (муниципальных) нужд</t>
  </si>
  <si>
    <t>17 1 02 11820</t>
  </si>
  <si>
    <t>17 1 02 11840</t>
  </si>
  <si>
    <t>Содействие развитию органов территориального общественного самоуправления, поощрение победителей краевых конкурсов</t>
  </si>
  <si>
    <t>17 1 10 00000</t>
  </si>
  <si>
    <t>17 1 10 11830</t>
  </si>
  <si>
    <t>17 1 02 51180</t>
  </si>
  <si>
    <t>06 7 00 00000</t>
  </si>
  <si>
    <t>06 0 00 00000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</si>
  <si>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</si>
  <si>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06 7 01 00000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</si>
  <si>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</si>
  <si>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06 7 01 10600</t>
  </si>
  <si>
    <t>Обеспечение организации и проведение мероприятий по пожарной безопасности</t>
  </si>
  <si>
    <t>06 7 04 00000</t>
  </si>
  <si>
    <t>06 7 04 10640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</si>
  <si>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</si>
  <si>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</si>
  <si>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Хадыженского городского поселения Апшеронского района "Обеспечение безопасности населения"</t>
  </si>
  <si>
    <t>Обеспечение мероприятий по противодействию терроризму, экстремизму</t>
  </si>
  <si>
    <t>06 7 02 00000</t>
  </si>
  <si>
    <t>Мероприятия по профилактике терроризма и экстремизма</t>
  </si>
  <si>
    <t>06 7 02 10610</t>
  </si>
  <si>
    <t>12 0 00 00000</t>
  </si>
  <si>
    <t>12 1 00 00000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</si>
  <si>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</si>
  <si>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12 1 01 00000</t>
  </si>
  <si>
    <t>12 1 01 11300</t>
  </si>
  <si>
    <t>12 1 01  11300</t>
  </si>
  <si>
    <t>08 3 01 10810</t>
  </si>
  <si>
    <t>10 0 00 00000</t>
  </si>
  <si>
    <t>10 4 00 00000</t>
  </si>
  <si>
    <t>10 4 01 00000</t>
  </si>
  <si>
    <t>10 4 01 11140</t>
  </si>
  <si>
    <t>Муниципальная программа Хадыженского городского поселения Апшеронского района "Развитие топливно-энергетического комплекса и жилищно-коммунального хозяйства"</t>
  </si>
  <si>
    <t>10 3 00 00000</t>
  </si>
  <si>
    <t>Содействие развитию коммунальной инфраструктуры муниципальной собственности поселения</t>
  </si>
  <si>
    <t xml:space="preserve"> 10 3 04 00000</t>
  </si>
  <si>
    <t xml:space="preserve">Мероприятия по развитию водо-, тепло-, электроснабжения </t>
  </si>
  <si>
    <t>10 3 04 11150</t>
  </si>
  <si>
    <t>Обеспечение содержания и функционирования уличного освещения</t>
  </si>
  <si>
    <t>10 3 05 00000</t>
  </si>
  <si>
    <t>10 3 05 11160</t>
  </si>
  <si>
    <t>Восстановление, ремонт, благоустройство и содержание мест захоронения</t>
  </si>
  <si>
    <t>10 3 07 00000</t>
  </si>
  <si>
    <t>10 3 07 11180</t>
  </si>
  <si>
    <t>Обеспечение прочих мероприятий по благоустройству</t>
  </si>
  <si>
    <t>10 3 08 00000</t>
  </si>
  <si>
    <t>Прочие мероприятия по благоустройству</t>
  </si>
  <si>
    <t>10 3 08 11190</t>
  </si>
  <si>
    <t>Закупка товаров, работ и услуг для  обеспечения государственных (муниципальных) нужд</t>
  </si>
  <si>
    <t>Обеспечение деятельности муниципального учреждения</t>
  </si>
  <si>
    <t>10 3 01 00000</t>
  </si>
  <si>
    <t>10 3 01 00590</t>
  </si>
  <si>
    <t>Муниципальная программа Хадыженского городского поселения Апшеронского района "Развитие молодежной политики"</t>
  </si>
  <si>
    <t>05 0 00 00000</t>
  </si>
  <si>
    <t>05 5 00 00000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</si>
  <si>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</si>
  <si>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>05 5 02 00000</t>
  </si>
  <si>
    <t>Реализация мероприятий муниципальной программы "Развитие молодежной политики"</t>
  </si>
  <si>
    <t>05 5 02 10500</t>
  </si>
  <si>
    <t>03 0 00 00000</t>
  </si>
  <si>
    <t>Организация досуга и предоставление услуг организаций культуры, прочие мероприятия в сфере культуры</t>
  </si>
  <si>
    <t>03 4 00 00000</t>
  </si>
  <si>
    <t>Содействие развитию культурно-досуговых организаций</t>
  </si>
  <si>
    <t>03 4 01 00000</t>
  </si>
  <si>
    <t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</t>
  </si>
  <si>
    <t>03 4 01 00590</t>
  </si>
  <si>
    <t>Содействие развитию библиотечного дела</t>
  </si>
  <si>
    <t>Комплектование библиотечных фондов библиотек поселений</t>
  </si>
  <si>
    <t>Организация и проведение мероприятий, посвященных значимым событиям, юбилейным и памятным датам</t>
  </si>
  <si>
    <t>03 4 03 00000</t>
  </si>
  <si>
    <t>03 4 03 10300</t>
  </si>
  <si>
    <t>03 5 00 00000</t>
  </si>
  <si>
    <t>03 5 01 00000</t>
  </si>
  <si>
    <t>03 5 01 00590</t>
  </si>
  <si>
    <t>04 0 00 00000</t>
  </si>
  <si>
    <t>04 1 00 00000</t>
  </si>
  <si>
    <t>Содействие развитию спортивных организаций</t>
  </si>
  <si>
    <t>04 1 03 00000</t>
  </si>
  <si>
    <t>04 1 03 00590</t>
  </si>
  <si>
    <t>04 4 00 00000</t>
  </si>
  <si>
    <t>Обеспечение организации и проведения физкультурных мероприятий и массовых спортивных мероприятий</t>
  </si>
  <si>
    <t>04 4 02 00000</t>
  </si>
  <si>
    <t>04 4 02 10400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</si>
  <si>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</si>
  <si>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Муниципальная программа  Хадыженского городского поселения Апшеронского района "Организация муниципального управления"</t>
  </si>
  <si>
    <t>Муниципальная программа Хадыженского городского поселения Апшеронского района "Поддержка дорожного хозяйства"</t>
  </si>
  <si>
    <t>Муниципальная программа Хадыженского городского поселения Апшеронского района "Управление муниципальным имуществом"</t>
  </si>
  <si>
    <t>Муниципальная программа Хадыженского городского поселения Апшеронского района "Развитие культуры"</t>
  </si>
  <si>
    <t>Муниципальная программа Хадыженского городского поселения Апшеронского района "Развитие физической культуры и спорта"</t>
  </si>
  <si>
    <t>Непрограммные расходы в рамках обеспечения деятельности Совета муниципального образования</t>
  </si>
  <si>
    <t>Муниципальная программа Хадыженского городского поселения Апшеронского района "Социальная поддержка граждан"</t>
  </si>
  <si>
    <t>Социальное обеспечение и иные выплаты населению</t>
  </si>
  <si>
    <t>300</t>
  </si>
  <si>
    <t>Реализация мероприятий по газификации населенных пунктов поселений муниципального образования Апшеронский район</t>
  </si>
  <si>
    <t>Обеспечение государственного кадастрового учета и государственной регистрации прав</t>
  </si>
  <si>
    <t>13 4 02 00000</t>
  </si>
  <si>
    <t>Реализация мероприятий в области строительства, архитектуры и градостроительства</t>
  </si>
  <si>
    <t>13 4 02 11420</t>
  </si>
  <si>
    <t>Иные межбюджетные трансферты на осуществление внешнего муниципального финансового контроля</t>
  </si>
  <si>
    <t>Муниципальная программа Хадыженского городского поселения Апшеронского района  "Управление муниципальным имуществом"</t>
  </si>
  <si>
    <t>17 1 15 00000</t>
  </si>
  <si>
    <t>09 0 00 00000</t>
  </si>
  <si>
    <t>17 1 15 20030</t>
  </si>
  <si>
    <t>Основные мероприятия муниципальной программы</t>
  </si>
  <si>
    <t>Выполнение других обязательств муниципального образования</t>
  </si>
  <si>
    <t>08 3 01 10820</t>
  </si>
  <si>
    <t>17 1 02 11880</t>
  </si>
  <si>
    <t>Материально-техническое обеспечение деятельности органов местного самоуправления муниципального образования</t>
  </si>
  <si>
    <t>Мероприятия по предупреждению и ликвидации чрезвычайных ситуаций</t>
  </si>
  <si>
    <t>Капитальные вложения в объекты государственной (муниципальной) собственности</t>
  </si>
  <si>
    <t>Иные межбюджетные трансферты на осуществление части полномочий по исполнению бюджета поселения</t>
  </si>
  <si>
    <t>Обеспечение содержания муниципального жилищного фонда и мероприятий в области жилищного хозяйства</t>
  </si>
  <si>
    <t xml:space="preserve">Молодежная политика </t>
  </si>
  <si>
    <t>Ликвидация последствий чрезвычайных ситуаций на автомобильных дорогах общего пользования местного значения</t>
  </si>
  <si>
    <t>Муниципальная программа Хадыженского городского поселения Апшеронского района "Экономическое развитие муниципального образования"</t>
  </si>
  <si>
    <t>13 0 00 00000</t>
  </si>
  <si>
    <t xml:space="preserve">Основные мероприятия муниципальной программы </t>
  </si>
  <si>
    <t>13 4 00 00000</t>
  </si>
  <si>
    <t>Пенсионное обеспечение</t>
  </si>
  <si>
    <t>Основное мероприятие муниципальной программы</t>
  </si>
  <si>
    <t>09 1 00 00000</t>
  </si>
  <si>
    <t>Меры государственной поддержки лиц, замещавших муниципальные должности и должности муниципальной службы Хадыженского городского поселения Апшеронского района</t>
  </si>
  <si>
    <t>Выплата пенсии за выслугу лет лицам, замещавшим муниципальные должности и должности муниципальной службы в органах местного самоуправления</t>
  </si>
  <si>
    <t>Резервные фонды</t>
  </si>
  <si>
    <t>Непрограммные направления деятельности органов местного самоуправления</t>
  </si>
  <si>
    <t>99 0 00 00000</t>
  </si>
  <si>
    <t>99 1 00 00000</t>
  </si>
  <si>
    <t>Совет Хадыженского городского поселения Апшеронского района</t>
  </si>
  <si>
    <t>Организация благоустройства территорий органов территориального общественного самоуправления - победителей краевого конкурса на звание "Лучший орган территориального самоуправления"</t>
  </si>
  <si>
    <t>Реализация программы формирование современной городской среды</t>
  </si>
  <si>
    <t xml:space="preserve">поселения Апшеронского района </t>
  </si>
  <si>
    <t xml:space="preserve">Глава Хадыженского городского </t>
  </si>
  <si>
    <t>Ю.Н. Захарова</t>
  </si>
  <si>
    <t>Внесение вкладов в имущество</t>
  </si>
  <si>
    <t>08 3 04 00000</t>
  </si>
  <si>
    <t>Внести вкладов в имущество ООО "Тепловые сети Апшеронского района"</t>
  </si>
  <si>
    <t>08 3 04 10830</t>
  </si>
  <si>
    <t>Содержание имущества находящегося в муниципальной казне</t>
  </si>
  <si>
    <t>08 3 07 00000</t>
  </si>
  <si>
    <t>Реализация мероприятий муниципальной программы "Управление муниципальным имуществом"</t>
  </si>
  <si>
    <t>08 3 07 10860</t>
  </si>
  <si>
    <t>Совершенствование спортивной инфраструктуры и материально-технической базы для занятий физической культурой и массовым спортом</t>
  </si>
  <si>
    <t>04 4 03 00000</t>
  </si>
  <si>
    <t>Отчетный финансовый</t>
  </si>
  <si>
    <t>Текущий финансовый</t>
  </si>
  <si>
    <t>Очередной финансовый</t>
  </si>
  <si>
    <t>Благоустройство дворовых и общественных территорий</t>
  </si>
  <si>
    <t>Реализация мероприятий муниципальной программы "Формирование современной городской среды"</t>
  </si>
  <si>
    <t>Другие вопросы в области культуры, кинематографии</t>
  </si>
  <si>
    <t>Реализации мероприятий муниципальной программы "Развитие культуры"</t>
  </si>
  <si>
    <t>Социальное обеспечение населения</t>
  </si>
  <si>
    <t>Обеспечение жильем молодых семей</t>
  </si>
  <si>
    <t>Предоставление социальных выплат молодых семьям на приобретение (строительство) жилья</t>
  </si>
  <si>
    <t>Реализация мероприятий по обеспечению жильем молодых семей</t>
  </si>
  <si>
    <t>Физическая культура и спорта</t>
  </si>
  <si>
    <t>Строительство, реконструкция, капитальный ремонт, ремонт и содержание автомобильных дорог общего пользования местного значений, включая проектно-изыскательные работы</t>
  </si>
  <si>
    <t>Плановый период</t>
  </si>
  <si>
    <t>1-й год</t>
  </si>
  <si>
    <t>2-й год</t>
  </si>
  <si>
    <t xml:space="preserve">    Таблица №3</t>
  </si>
  <si>
    <t>Поддержка отрасли культура</t>
  </si>
  <si>
    <t>03 5 01 L5190</t>
  </si>
  <si>
    <t>(тыс.руб.)</t>
  </si>
  <si>
    <t xml:space="preserve">Прогнозируемый объём  расходов  бюджета поселения </t>
  </si>
  <si>
    <t>15 1 01 11600</t>
  </si>
  <si>
    <t>15 1 01 00000</t>
  </si>
  <si>
    <t>15 1 00 00000</t>
  </si>
  <si>
    <t>15 0 00 00000</t>
  </si>
  <si>
    <t>09 2 01 L4970</t>
  </si>
  <si>
    <t>09 2 01 00000</t>
  </si>
  <si>
    <t>09 2 00 00000</t>
  </si>
  <si>
    <t>03 5 01 10330</t>
  </si>
  <si>
    <t>21 1 F2 55550</t>
  </si>
  <si>
    <t>21 1 F2 00000</t>
  </si>
  <si>
    <t>21 1 01 13100</t>
  </si>
  <si>
    <t>21 1 01 00000</t>
  </si>
  <si>
    <t>21 1 00 00000</t>
  </si>
  <si>
    <t>21 0 00 00000</t>
  </si>
  <si>
    <t>10 3 08 60390</t>
  </si>
  <si>
    <t>10 3 04 11110</t>
  </si>
  <si>
    <t>Мероприятия по информатизации администрации муниципального образования, ее отраслевых (функциональных) органов</t>
  </si>
  <si>
    <t>12 1 01  62940</t>
  </si>
  <si>
    <t>12 1 01 S2440</t>
  </si>
  <si>
    <t xml:space="preserve">Капитальный ремонт и ремонт автомобильных дорог общего пользования местного назначения </t>
  </si>
  <si>
    <t>12 1 01 М2940</t>
  </si>
  <si>
    <t>Обеспечение озеленения территории поселения</t>
  </si>
  <si>
    <t>Озеленение</t>
  </si>
  <si>
    <t>10 3 06 00000</t>
  </si>
  <si>
    <t>10 3 06 11170</t>
  </si>
  <si>
    <t>03 7 01 10300</t>
  </si>
  <si>
    <t>03 7 00 00000</t>
  </si>
  <si>
    <t>03 7 01 00000</t>
  </si>
  <si>
    <t>Муниципальная программа муниципального образования Апшеронский район "Развитие культуры"</t>
  </si>
  <si>
    <t>Сохранение, использование и популяризация объектов культурного наследия</t>
  </si>
  <si>
    <t>Восстановление, ремонт, благоустройство объектов культурного наследия на территории поселения</t>
  </si>
  <si>
    <t>Реализация мероприятий федеральной целевой программы "Увековечение памяти погибших при защите Отечества на 2019-2024 годы"</t>
  </si>
  <si>
    <t>03 7 01 L2990</t>
  </si>
  <si>
    <t>09 1 06 00000</t>
  </si>
  <si>
    <t>09 1 06 11850</t>
  </si>
  <si>
    <t>Прочие обязательства муниципального образования</t>
  </si>
  <si>
    <t>Выполнение других обязательств муницпального образования</t>
  </si>
  <si>
    <t>Иные межбюджетные ассигнования</t>
  </si>
  <si>
    <t>08 3 08 00000</t>
  </si>
  <si>
    <t>08 3 08 10820</t>
  </si>
  <si>
    <t>Библиотечное обслуживание населения</t>
  </si>
  <si>
    <t>Дополнительная помощь местным бюджетам для решения социально значимых вопросов местного значения</t>
  </si>
  <si>
    <t>03 5 01 62980</t>
  </si>
  <si>
    <t>17 1 02 10820</t>
  </si>
  <si>
    <t>Защита населения и территории от чрезвычайных ситуаций природного и техногенного характера, пожарной безопасности</t>
  </si>
  <si>
    <t>Муниципальная программа Хадыженского городского поселения Апшеронского района "Поддержка социально-ориентированных некоммерческих организаций"</t>
  </si>
  <si>
    <t>Оказание финансовой поддержки социально-ориентированным некоммерческим организациям</t>
  </si>
  <si>
    <t>Субсидии на поддержку социально-ориентированных некоммерческих организаций</t>
  </si>
  <si>
    <t>Основное мероприятия муниципальной программы</t>
  </si>
  <si>
    <t>03 8 00 00000</t>
  </si>
  <si>
    <t>03 8 03 10300</t>
  </si>
  <si>
    <t>Муниципальная программа Хадыженского городского поселения Апшеронского района "Доступная среда"</t>
  </si>
  <si>
    <t>Создание условий для формирования доступной среды жизнедеятельности для инвалидов и других маломобильных групп населения</t>
  </si>
  <si>
    <t>Реализация мероприятий муниципальной программы "Доступная среда"</t>
  </si>
  <si>
    <t>20 1 00 00000</t>
  </si>
  <si>
    <t>20 1 01 00000</t>
  </si>
  <si>
    <t>20 1 01 12100</t>
  </si>
  <si>
    <t>20 0 00 00000</t>
  </si>
  <si>
    <t>Обеспечение комплексного развития сельских территорий за счет средств резервного фонда Правительства Российской Федерации</t>
  </si>
  <si>
    <t>12 1 01 L576F</t>
  </si>
  <si>
    <t>Дополнительная помощь местным бюджетам для решения социально значимых вопросов местного занчения</t>
  </si>
  <si>
    <t>10 3 08 62980</t>
  </si>
  <si>
    <t>Осуществление капитального ремонта</t>
  </si>
  <si>
    <t>04 4 03 09020</t>
  </si>
  <si>
    <t>04 4 03 62980</t>
  </si>
  <si>
    <t>Муниципальная программа Хадыженского городского поселения Апшеронского района "Переселение граждан из аварийного жилищного фонда"</t>
  </si>
  <si>
    <t>22 0 00 00000</t>
  </si>
  <si>
    <t>22 1 00 00000</t>
  </si>
  <si>
    <t>Федеральный проект "Обеспечение устойчивого сокращения непригодного для проживания жилищного фонда"</t>
  </si>
  <si>
    <t>22 1 F3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</si>
  <si>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</si>
  <si>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22 1 F3 67483</t>
  </si>
  <si>
    <t>22 1 F3 67484</t>
  </si>
  <si>
    <t>22 1 F3 6748S</t>
  </si>
  <si>
    <t>Расходы на обеспечение деятельности (оказание услуг)  муниципальных учреждений</t>
  </si>
  <si>
    <t>Расходы на обеспечение деятельности (оказание услуг) муниципальных учреждений</t>
  </si>
  <si>
    <t>Непрограммные расходы</t>
  </si>
  <si>
    <t>Резервный фонд администрации муниципального образования</t>
  </si>
  <si>
    <t>99 1 00 90010</t>
  </si>
  <si>
    <t>Муниципальная программа Хадыженского городского поселения Апшеронского района "Формирование современной городской среды"</t>
  </si>
  <si>
    <t>Федеральный проект "Формирование комфортной городской среды"</t>
  </si>
  <si>
    <t>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</si>
</sst>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"/>
    <numFmt numFmtId="176" formatCode="0.0"/>
    <numFmt numFmtId="177" formatCode="0.000"/>
    <numFmt numFmtId="178" formatCode="#,##0_р_."/>
    <numFmt numFmtId="179" formatCode="#,##0.00&quot;р.&quot;"/>
    <numFmt numFmtId="180" formatCode="_-* #,##0.0_р_._-;\-* #,##0.0_р_._-;_-* &quot;-&quot;?_р_._-;_-@_-"/>
    <numFmt numFmtId="181" formatCode="#,##0.0_р_."/>
    <numFmt numFmtId="182" formatCode="_-* #,##0.0_р_._-;\-* #,##0.0_р_._-;_-* &quot;-&quot;??_р_._-;_-@_-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0.0_ ;[Red]\-0.0\ "/>
    <numFmt numFmtId="190" formatCode="[$-FC19]d\ mmmm\ yyyy\ &quot;г.&quot;"/>
    <numFmt numFmtId="191" formatCode="0.0000"/>
    <numFmt numFmtId="192" formatCode="0.00000_ ;[Red]\-0.000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00000"/>
    <numFmt numFmtId="198" formatCode="#,##0.0&quot;р.&quot;"/>
    <numFmt numFmtId="199" formatCode="#,##0.000000000"/>
    <numFmt numFmtId="200" formatCode="#,##0.0000000000"/>
    <numFmt numFmtId="201" formatCode="0.000000000"/>
    <numFmt numFmtId="202" formatCode="0.00000000"/>
    <numFmt numFmtId="203" formatCode="0.0000000"/>
    <numFmt numFmtId="204" formatCode="0.000000"/>
    <numFmt numFmtId="205" formatCode="0.0000000000"/>
    <numFmt numFmtId="206" formatCode="0.0000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top"/>
    </xf>
    <xf numFmtId="49" fontId="4" fillId="33" borderId="0" xfId="0" applyNumberFormat="1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horizontal="center" wrapText="1"/>
    </xf>
    <xf numFmtId="49" fontId="3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175" fontId="3" fillId="33" borderId="0" xfId="0" applyNumberFormat="1" applyFont="1" applyFill="1" applyAlignment="1">
      <alignment horizontal="center"/>
    </xf>
    <xf numFmtId="49" fontId="3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174" fontId="4" fillId="33" borderId="0" xfId="0" applyNumberFormat="1" applyFont="1" applyFill="1" applyAlignment="1">
      <alignment/>
    </xf>
    <xf numFmtId="175" fontId="4" fillId="33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174" fontId="6" fillId="33" borderId="10" xfId="0" applyNumberFormat="1" applyFont="1" applyFill="1" applyBorder="1" applyAlignment="1" applyProtection="1">
      <alignment horizontal="center" vertical="center" wrapText="1"/>
      <protection/>
    </xf>
    <xf numFmtId="4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 applyProtection="1">
      <alignment horizontal="left"/>
      <protection/>
    </xf>
    <xf numFmtId="175" fontId="5" fillId="33" borderId="13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wrapText="1"/>
    </xf>
    <xf numFmtId="175" fontId="6" fillId="33" borderId="13" xfId="0" applyNumberFormat="1" applyFont="1" applyFill="1" applyBorder="1" applyAlignment="1">
      <alignment/>
    </xf>
    <xf numFmtId="174" fontId="6" fillId="33" borderId="10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175" fontId="5" fillId="33" borderId="14" xfId="0" applyNumberFormat="1" applyFont="1" applyFill="1" applyBorder="1" applyAlignment="1">
      <alignment/>
    </xf>
    <xf numFmtId="17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75" fontId="5" fillId="33" borderId="13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175" fontId="6" fillId="33" borderId="13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75" fontId="5" fillId="33" borderId="13" xfId="58" applyNumberFormat="1" applyFont="1" applyFill="1" applyBorder="1" applyAlignment="1">
      <alignment/>
      <protection/>
    </xf>
    <xf numFmtId="0" fontId="5" fillId="0" borderId="15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wrapText="1"/>
    </xf>
    <xf numFmtId="49" fontId="6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174" fontId="5" fillId="34" borderId="10" xfId="0" applyNumberFormat="1" applyFont="1" applyFill="1" applyBorder="1" applyAlignment="1">
      <alignment/>
    </xf>
    <xf numFmtId="49" fontId="6" fillId="33" borderId="10" xfId="58" applyNumberFormat="1" applyFont="1" applyFill="1" applyBorder="1" applyAlignment="1">
      <alignment horizontal="center" wrapText="1"/>
      <protection/>
    </xf>
    <xf numFmtId="49" fontId="6" fillId="33" borderId="10" xfId="58" applyNumberFormat="1" applyFont="1" applyFill="1" applyBorder="1" applyAlignment="1">
      <alignment horizontal="center"/>
      <protection/>
    </xf>
    <xf numFmtId="49" fontId="5" fillId="33" borderId="10" xfId="58" applyNumberFormat="1" applyFont="1" applyFill="1" applyBorder="1" applyAlignment="1">
      <alignment horizontal="center" wrapText="1"/>
      <protection/>
    </xf>
    <xf numFmtId="49" fontId="5" fillId="33" borderId="10" xfId="58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/>
    </xf>
    <xf numFmtId="175" fontId="6" fillId="33" borderId="14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 horizontal="center" wrapText="1"/>
    </xf>
    <xf numFmtId="49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175" fontId="5" fillId="34" borderId="13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49" fontId="5" fillId="33" borderId="0" xfId="0" applyNumberFormat="1" applyFont="1" applyFill="1" applyAlignment="1">
      <alignment vertical="top" wrapText="1"/>
    </xf>
    <xf numFmtId="49" fontId="5" fillId="33" borderId="0" xfId="0" applyNumberFormat="1" applyFont="1" applyFill="1" applyAlignment="1">
      <alignment horizontal="center"/>
    </xf>
    <xf numFmtId="175" fontId="5" fillId="33" borderId="0" xfId="0" applyNumberFormat="1" applyFont="1" applyFill="1" applyAlignment="1">
      <alignment horizontal="center"/>
    </xf>
    <xf numFmtId="4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175" fontId="6" fillId="33" borderId="13" xfId="0" applyNumberFormat="1" applyFont="1" applyFill="1" applyBorder="1" applyAlignment="1">
      <alignment/>
    </xf>
    <xf numFmtId="174" fontId="6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49" fontId="5" fillId="33" borderId="0" xfId="0" applyNumberFormat="1" applyFont="1" applyFill="1" applyAlignment="1">
      <alignment horizontal="center"/>
    </xf>
    <xf numFmtId="175" fontId="5" fillId="33" borderId="0" xfId="0" applyNumberFormat="1" applyFont="1" applyFill="1" applyAlignment="1">
      <alignment horizontal="center"/>
    </xf>
    <xf numFmtId="4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49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9" fontId="6" fillId="34" borderId="10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/>
    </xf>
    <xf numFmtId="175" fontId="6" fillId="34" borderId="13" xfId="0" applyNumberFormat="1" applyFont="1" applyFill="1" applyBorder="1" applyAlignment="1">
      <alignment/>
    </xf>
    <xf numFmtId="174" fontId="6" fillId="34" borderId="10" xfId="0" applyNumberFormat="1" applyFont="1" applyFill="1" applyBorder="1" applyAlignment="1">
      <alignment/>
    </xf>
    <xf numFmtId="0" fontId="5" fillId="33" borderId="0" xfId="0" applyFont="1" applyFill="1" applyAlignment="1">
      <alignment horizontal="right"/>
    </xf>
    <xf numFmtId="174" fontId="5" fillId="33" borderId="11" xfId="0" applyNumberFormat="1" applyFont="1" applyFill="1" applyBorder="1" applyAlignment="1">
      <alignment/>
    </xf>
    <xf numFmtId="174" fontId="5" fillId="34" borderId="11" xfId="0" applyNumberFormat="1" applyFont="1" applyFill="1" applyBorder="1" applyAlignment="1">
      <alignment/>
    </xf>
    <xf numFmtId="175" fontId="3" fillId="33" borderId="0" xfId="0" applyNumberFormat="1" applyFont="1" applyFill="1" applyBorder="1" applyAlignment="1">
      <alignment/>
    </xf>
    <xf numFmtId="175" fontId="4" fillId="33" borderId="10" xfId="0" applyNumberFormat="1" applyFont="1" applyFill="1" applyBorder="1" applyAlignment="1">
      <alignment/>
    </xf>
    <xf numFmtId="174" fontId="5" fillId="0" borderId="11" xfId="69" applyNumberFormat="1" applyFont="1" applyFill="1" applyBorder="1" applyAlignment="1" applyProtection="1">
      <alignment horizontal="right"/>
      <protection/>
    </xf>
    <xf numFmtId="49" fontId="6" fillId="34" borderId="10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/>
    </xf>
    <xf numFmtId="174" fontId="5" fillId="34" borderId="11" xfId="69" applyNumberFormat="1" applyFont="1" applyFill="1" applyBorder="1" applyAlignment="1" applyProtection="1">
      <alignment horizontal="right"/>
      <protection/>
    </xf>
    <xf numFmtId="0" fontId="6" fillId="33" borderId="10" xfId="0" applyFont="1" applyFill="1" applyBorder="1" applyAlignment="1">
      <alignment horizontal="center"/>
    </xf>
    <xf numFmtId="0" fontId="6" fillId="33" borderId="10" xfId="6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11" fontId="5" fillId="33" borderId="10" xfId="58" applyNumberFormat="1" applyFont="1" applyFill="1" applyBorder="1" applyAlignment="1">
      <alignment wrapText="1"/>
      <protection/>
    </xf>
    <xf numFmtId="11" fontId="6" fillId="33" borderId="10" xfId="58" applyNumberFormat="1" applyFont="1" applyFill="1" applyBorder="1" applyAlignment="1">
      <alignment wrapText="1"/>
      <protection/>
    </xf>
    <xf numFmtId="49" fontId="6" fillId="33" borderId="12" xfId="0" applyNumberFormat="1" applyFont="1" applyFill="1" applyBorder="1" applyAlignment="1" applyProtection="1">
      <alignment wrapText="1"/>
      <protection/>
    </xf>
    <xf numFmtId="0" fontId="6" fillId="33" borderId="10" xfId="0" applyFont="1" applyFill="1" applyBorder="1" applyAlignment="1">
      <alignment wrapText="1"/>
    </xf>
    <xf numFmtId="49" fontId="5" fillId="0" borderId="10" xfId="55" applyNumberFormat="1" applyFont="1" applyFill="1" applyBorder="1" applyAlignment="1" applyProtection="1">
      <alignment wrapText="1"/>
      <protection hidden="1"/>
    </xf>
    <xf numFmtId="0" fontId="5" fillId="34" borderId="10" xfId="58" applyFont="1" applyFill="1" applyBorder="1" applyAlignment="1">
      <alignment wrapText="1"/>
      <protection/>
    </xf>
    <xf numFmtId="49" fontId="6" fillId="34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174" fontId="6" fillId="34" borderId="10" xfId="0" applyNumberFormat="1" applyFont="1" applyFill="1" applyBorder="1" applyAlignment="1">
      <alignment horizontal="right"/>
    </xf>
    <xf numFmtId="174" fontId="6" fillId="34" borderId="10" xfId="0" applyNumberFormat="1" applyFont="1" applyFill="1" applyBorder="1" applyAlignment="1">
      <alignment/>
    </xf>
    <xf numFmtId="176" fontId="5" fillId="34" borderId="10" xfId="0" applyNumberFormat="1" applyFont="1" applyFill="1" applyBorder="1" applyAlignment="1">
      <alignment horizontal="right" wrapText="1"/>
    </xf>
    <xf numFmtId="174" fontId="3" fillId="33" borderId="0" xfId="0" applyNumberFormat="1" applyFont="1" applyFill="1" applyAlignment="1">
      <alignment/>
    </xf>
    <xf numFmtId="175" fontId="5" fillId="34" borderId="14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 wrapText="1"/>
    </xf>
    <xf numFmtId="49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wrapText="1"/>
    </xf>
    <xf numFmtId="0" fontId="3" fillId="34" borderId="0" xfId="0" applyFont="1" applyFill="1" applyAlignment="1">
      <alignment horizontal="center"/>
    </xf>
    <xf numFmtId="0" fontId="6" fillId="34" borderId="16" xfId="0" applyFont="1" applyFill="1" applyBorder="1" applyAlignment="1">
      <alignment horizontal="center" wrapText="1"/>
    </xf>
    <xf numFmtId="49" fontId="6" fillId="34" borderId="11" xfId="0" applyNumberFormat="1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 wrapText="1"/>
    </xf>
    <xf numFmtId="49" fontId="5" fillId="34" borderId="11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9" fontId="6" fillId="33" borderId="15" xfId="59" applyNumberFormat="1" applyFont="1" applyFill="1" applyBorder="1" applyAlignment="1" applyProtection="1">
      <alignment horizontal="center" vertical="center" wrapText="1"/>
      <protection/>
    </xf>
    <xf numFmtId="49" fontId="6" fillId="33" borderId="12" xfId="59" applyNumberFormat="1" applyFont="1" applyFill="1" applyBorder="1" applyAlignment="1" applyProtection="1">
      <alignment horizontal="center" vertical="center" wrapText="1"/>
      <protection/>
    </xf>
    <xf numFmtId="49" fontId="6" fillId="33" borderId="15" xfId="0" applyNumberFormat="1" applyFont="1" applyFill="1" applyBorder="1" applyAlignment="1" applyProtection="1">
      <alignment horizontal="center" vertical="center"/>
      <protection/>
    </xf>
    <xf numFmtId="49" fontId="6" fillId="33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left"/>
    </xf>
    <xf numFmtId="1" fontId="6" fillId="34" borderId="0" xfId="60" applyNumberFormat="1" applyFont="1" applyFill="1" applyAlignment="1" applyProtection="1">
      <alignment horizontal="center" wrapText="1"/>
      <protection/>
    </xf>
    <xf numFmtId="4" fontId="5" fillId="33" borderId="0" xfId="0" applyNumberFormat="1" applyFont="1" applyFill="1" applyAlignment="1">
      <alignment horizontal="right"/>
    </xf>
    <xf numFmtId="0" fontId="10" fillId="34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174" fontId="6" fillId="34" borderId="15" xfId="0" applyNumberFormat="1" applyFont="1" applyFill="1" applyBorder="1" applyAlignment="1" applyProtection="1">
      <alignment horizontal="center" vertical="center" wrapText="1"/>
      <protection/>
    </xf>
    <xf numFmtId="174" fontId="6" fillId="34" borderId="12" xfId="0" applyNumberFormat="1" applyFont="1" applyFill="1" applyBorder="1" applyAlignment="1" applyProtection="1">
      <alignment horizontal="center" vertical="center" wrapText="1"/>
      <protection/>
    </xf>
    <xf numFmtId="174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174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58" applyNumberFormat="1" applyFont="1" applyFill="1" applyBorder="1" applyAlignment="1">
      <alignment horizontal="center" wrapText="1"/>
      <protection/>
    </xf>
    <xf numFmtId="49" fontId="5" fillId="34" borderId="10" xfId="58" applyNumberFormat="1" applyFont="1" applyFill="1" applyBorder="1" applyAlignment="1">
      <alignment horizontal="center"/>
      <protection/>
    </xf>
    <xf numFmtId="176" fontId="5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_ведомственная  и прилож. на 2008 год без краевых-2 2" xfId="58"/>
    <cellStyle name="Обычный_информац об исполнен бюджета за 9 мес2002 года" xfId="59"/>
    <cellStyle name="Обычный_расчеты к бю.джету1" xfId="60"/>
    <cellStyle name="Обычный_Функциональная структура расходов бюджета на 2005 год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3"/>
  <sheetViews>
    <sheetView tabSelected="1" view="pageBreakPreview" zoomScale="75" zoomScaleNormal="70" zoomScaleSheetLayoutView="75" workbookViewId="0" topLeftCell="A97">
      <selection activeCell="I96" sqref="I96"/>
    </sheetView>
  </sheetViews>
  <sheetFormatPr defaultColWidth="9.00390625" defaultRowHeight="12.75"/>
  <cols>
    <col min="1" max="1" width="5.375" style="3" customWidth="1"/>
    <col min="2" max="2" width="37.125" style="4" customWidth="1"/>
    <col min="3" max="3" width="6.25390625" style="3" customWidth="1"/>
    <col min="4" max="4" width="4.875" style="13" customWidth="1"/>
    <col min="5" max="5" width="5.00390625" style="13" customWidth="1"/>
    <col min="6" max="6" width="17.375" style="13" customWidth="1"/>
    <col min="7" max="7" width="6.625" style="13" customWidth="1"/>
    <col min="8" max="8" width="18.125" style="12" hidden="1" customWidth="1"/>
    <col min="9" max="9" width="18.75390625" style="12" customWidth="1"/>
    <col min="10" max="10" width="19.375" style="12" customWidth="1"/>
    <col min="11" max="12" width="17.00390625" style="14" customWidth="1"/>
    <col min="13" max="13" width="17.25390625" style="15" customWidth="1"/>
    <col min="14" max="14" width="9.125" style="5" hidden="1" customWidth="1"/>
    <col min="15" max="16" width="9.25390625" style="5" bestFit="1" customWidth="1"/>
    <col min="17" max="19" width="9.125" style="5" customWidth="1"/>
    <col min="20" max="20" width="15.00390625" style="5" customWidth="1"/>
    <col min="21" max="21" width="12.75390625" style="5" customWidth="1"/>
    <col min="22" max="16384" width="9.125" style="5" customWidth="1"/>
  </cols>
  <sheetData>
    <row r="1" spans="1:13" s="1" customFormat="1" ht="18.75" customHeight="1">
      <c r="A1" s="163" t="s">
        <v>260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ht="12.75" customHeight="1"/>
    <row r="3" spans="1:13" s="2" customFormat="1" ht="19.5" customHeight="1">
      <c r="A3" s="160" t="s">
        <v>264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s="2" customFormat="1" ht="12.7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3" ht="18.75" customHeight="1">
      <c r="A5" s="6"/>
      <c r="B5" s="7"/>
      <c r="C5" s="8"/>
      <c r="D5" s="9"/>
      <c r="E5" s="9"/>
      <c r="F5" s="10"/>
      <c r="G5" s="9"/>
      <c r="H5" s="17"/>
      <c r="I5" s="146"/>
      <c r="J5" s="103"/>
      <c r="K5" s="5"/>
      <c r="L5" s="5"/>
      <c r="M5" s="100" t="s">
        <v>263</v>
      </c>
    </row>
    <row r="6" spans="1:13" ht="26.25" customHeight="1">
      <c r="A6" s="153" t="s">
        <v>62</v>
      </c>
      <c r="B6" s="155" t="s">
        <v>35</v>
      </c>
      <c r="C6" s="157" t="s">
        <v>36</v>
      </c>
      <c r="D6" s="157" t="s">
        <v>37</v>
      </c>
      <c r="E6" s="157" t="s">
        <v>38</v>
      </c>
      <c r="F6" s="157" t="s">
        <v>40</v>
      </c>
      <c r="G6" s="157" t="s">
        <v>39</v>
      </c>
      <c r="H6" s="104"/>
      <c r="I6" s="164" t="s">
        <v>244</v>
      </c>
      <c r="J6" s="166" t="s">
        <v>245</v>
      </c>
      <c r="K6" s="168" t="s">
        <v>246</v>
      </c>
      <c r="L6" s="151" t="s">
        <v>257</v>
      </c>
      <c r="M6" s="152"/>
    </row>
    <row r="7" spans="1:13" s="2" customFormat="1" ht="37.5" customHeight="1">
      <c r="A7" s="154"/>
      <c r="B7" s="156"/>
      <c r="C7" s="158"/>
      <c r="D7" s="158"/>
      <c r="E7" s="158"/>
      <c r="F7" s="158"/>
      <c r="G7" s="158"/>
      <c r="H7" s="19" t="s">
        <v>18</v>
      </c>
      <c r="I7" s="165"/>
      <c r="J7" s="167"/>
      <c r="K7" s="169"/>
      <c r="L7" s="20" t="s">
        <v>258</v>
      </c>
      <c r="M7" s="21" t="s">
        <v>259</v>
      </c>
    </row>
    <row r="8" spans="1:13" s="11" customFormat="1" ht="18.75">
      <c r="A8" s="22">
        <v>1</v>
      </c>
      <c r="B8" s="23">
        <v>2</v>
      </c>
      <c r="C8" s="24" t="s">
        <v>29</v>
      </c>
      <c r="D8" s="24" t="s">
        <v>55</v>
      </c>
      <c r="E8" s="24" t="s">
        <v>30</v>
      </c>
      <c r="F8" s="24" t="s">
        <v>31</v>
      </c>
      <c r="G8" s="24" t="s">
        <v>32</v>
      </c>
      <c r="H8" s="25"/>
      <c r="I8" s="26">
        <v>8</v>
      </c>
      <c r="J8" s="27">
        <v>9</v>
      </c>
      <c r="K8" s="28">
        <v>10</v>
      </c>
      <c r="L8" s="28">
        <v>11</v>
      </c>
      <c r="M8" s="26">
        <v>12</v>
      </c>
    </row>
    <row r="9" spans="1:21" s="11" customFormat="1" ht="19.5" customHeight="1">
      <c r="A9" s="109">
        <v>1</v>
      </c>
      <c r="B9" s="29" t="s">
        <v>15</v>
      </c>
      <c r="C9" s="24"/>
      <c r="D9" s="24"/>
      <c r="E9" s="24"/>
      <c r="F9" s="24"/>
      <c r="G9" s="24"/>
      <c r="H9" s="30"/>
      <c r="I9" s="31">
        <f>I18+I10</f>
        <v>143320.82844</v>
      </c>
      <c r="J9" s="31">
        <f>J18+J10</f>
        <v>118991.5</v>
      </c>
      <c r="K9" s="31">
        <f>K18+K10</f>
        <v>253450.10000000003</v>
      </c>
      <c r="L9" s="31">
        <f>L18+L10</f>
        <v>82213.19999999998</v>
      </c>
      <c r="M9" s="31">
        <f>M18+M10</f>
        <v>83336.79999999999</v>
      </c>
      <c r="O9" s="16">
        <f>K9-Q9</f>
        <v>215128.94075000004</v>
      </c>
      <c r="Q9" s="11">
        <v>38321.15925</v>
      </c>
      <c r="S9" s="11">
        <v>117047.64719</v>
      </c>
      <c r="T9" s="16">
        <f>S9-I9</f>
        <v>-26273.18125000001</v>
      </c>
      <c r="U9" s="16">
        <f>S9-J9</f>
        <v>-1943.8528099999967</v>
      </c>
    </row>
    <row r="10" spans="1:15" s="11" customFormat="1" ht="58.5" customHeight="1">
      <c r="A10" s="22"/>
      <c r="B10" s="115" t="s">
        <v>228</v>
      </c>
      <c r="C10" s="32" t="s">
        <v>88</v>
      </c>
      <c r="D10" s="24"/>
      <c r="E10" s="24"/>
      <c r="F10" s="24"/>
      <c r="G10" s="24"/>
      <c r="H10" s="30"/>
      <c r="I10" s="31">
        <f aca="true" t="shared" si="0" ref="I10:N11">I11</f>
        <v>160.6</v>
      </c>
      <c r="J10" s="124">
        <f t="shared" si="0"/>
        <v>164.7</v>
      </c>
      <c r="K10" s="31">
        <f t="shared" si="0"/>
        <v>161.4</v>
      </c>
      <c r="L10" s="31">
        <f t="shared" si="0"/>
        <v>161.4</v>
      </c>
      <c r="M10" s="31">
        <f t="shared" si="0"/>
        <v>161.4</v>
      </c>
      <c r="N10" s="31">
        <f t="shared" si="0"/>
        <v>0</v>
      </c>
      <c r="O10" s="16"/>
    </row>
    <row r="11" spans="1:15" s="11" customFormat="1" ht="40.5" customHeight="1">
      <c r="A11" s="22"/>
      <c r="B11" s="115" t="s">
        <v>21</v>
      </c>
      <c r="C11" s="32" t="s">
        <v>88</v>
      </c>
      <c r="D11" s="32" t="s">
        <v>51</v>
      </c>
      <c r="E11" s="24"/>
      <c r="F11" s="24"/>
      <c r="G11" s="24"/>
      <c r="H11" s="30"/>
      <c r="I11" s="31">
        <f t="shared" si="0"/>
        <v>160.6</v>
      </c>
      <c r="J11" s="31">
        <f t="shared" si="0"/>
        <v>164.7</v>
      </c>
      <c r="K11" s="31">
        <f t="shared" si="0"/>
        <v>161.4</v>
      </c>
      <c r="L11" s="31">
        <f>L12</f>
        <v>161.4</v>
      </c>
      <c r="M11" s="31">
        <f>M12</f>
        <v>161.4</v>
      </c>
      <c r="O11" s="16"/>
    </row>
    <row r="12" spans="1:13" ht="118.5" customHeight="1">
      <c r="A12" s="33"/>
      <c r="B12" s="116" t="s">
        <v>23</v>
      </c>
      <c r="C12" s="34" t="s">
        <v>88</v>
      </c>
      <c r="D12" s="32" t="s">
        <v>51</v>
      </c>
      <c r="E12" s="32" t="s">
        <v>47</v>
      </c>
      <c r="F12" s="32"/>
      <c r="G12" s="32"/>
      <c r="H12" s="35">
        <f>SUM(H13:H14)</f>
        <v>1330.2</v>
      </c>
      <c r="I12" s="36">
        <f aca="true" t="shared" si="1" ref="I12:M13">I13</f>
        <v>160.6</v>
      </c>
      <c r="J12" s="99">
        <f t="shared" si="1"/>
        <v>164.7</v>
      </c>
      <c r="K12" s="36">
        <f t="shared" si="1"/>
        <v>161.4</v>
      </c>
      <c r="L12" s="36">
        <f t="shared" si="1"/>
        <v>161.4</v>
      </c>
      <c r="M12" s="36">
        <f t="shared" si="1"/>
        <v>161.4</v>
      </c>
    </row>
    <row r="13" spans="1:13" ht="60" customHeight="1">
      <c r="A13" s="33"/>
      <c r="B13" s="37" t="s">
        <v>71</v>
      </c>
      <c r="C13" s="38" t="s">
        <v>88</v>
      </c>
      <c r="D13" s="39" t="s">
        <v>51</v>
      </c>
      <c r="E13" s="39" t="s">
        <v>47</v>
      </c>
      <c r="F13" s="39" t="s">
        <v>89</v>
      </c>
      <c r="G13" s="24"/>
      <c r="H13" s="40">
        <v>1265.5</v>
      </c>
      <c r="I13" s="41">
        <f t="shared" si="1"/>
        <v>160.6</v>
      </c>
      <c r="J13" s="59">
        <f t="shared" si="1"/>
        <v>164.7</v>
      </c>
      <c r="K13" s="41">
        <f t="shared" si="1"/>
        <v>161.4</v>
      </c>
      <c r="L13" s="41">
        <f t="shared" si="1"/>
        <v>161.4</v>
      </c>
      <c r="M13" s="41">
        <f t="shared" si="1"/>
        <v>161.4</v>
      </c>
    </row>
    <row r="14" spans="1:13" ht="78" customHeight="1">
      <c r="A14" s="33"/>
      <c r="B14" s="42" t="s">
        <v>190</v>
      </c>
      <c r="C14" s="38" t="s">
        <v>88</v>
      </c>
      <c r="D14" s="39" t="s">
        <v>51</v>
      </c>
      <c r="E14" s="39" t="s">
        <v>47</v>
      </c>
      <c r="F14" s="39" t="s">
        <v>90</v>
      </c>
      <c r="G14" s="24"/>
      <c r="H14" s="43">
        <f>47.1+17.6</f>
        <v>64.7</v>
      </c>
      <c r="I14" s="41">
        <f>I16</f>
        <v>160.6</v>
      </c>
      <c r="J14" s="59">
        <f>J16</f>
        <v>164.7</v>
      </c>
      <c r="K14" s="41">
        <f>K16</f>
        <v>161.4</v>
      </c>
      <c r="L14" s="41">
        <f>L16</f>
        <v>161.4</v>
      </c>
      <c r="M14" s="41">
        <f>M16</f>
        <v>161.4</v>
      </c>
    </row>
    <row r="15" spans="1:13" ht="81.75" customHeight="1">
      <c r="A15" s="33"/>
      <c r="B15" s="111" t="s">
        <v>93</v>
      </c>
      <c r="C15" s="38" t="s">
        <v>88</v>
      </c>
      <c r="D15" s="39" t="s">
        <v>51</v>
      </c>
      <c r="E15" s="39" t="s">
        <v>47</v>
      </c>
      <c r="F15" s="39" t="s">
        <v>91</v>
      </c>
      <c r="G15" s="24"/>
      <c r="H15" s="43"/>
      <c r="I15" s="41">
        <f>I16</f>
        <v>160.6</v>
      </c>
      <c r="J15" s="59">
        <f aca="true" t="shared" si="2" ref="J15:M16">J16</f>
        <v>164.7</v>
      </c>
      <c r="K15" s="41">
        <f t="shared" si="2"/>
        <v>161.4</v>
      </c>
      <c r="L15" s="41">
        <f t="shared" si="2"/>
        <v>161.4</v>
      </c>
      <c r="M15" s="41">
        <f t="shared" si="2"/>
        <v>161.4</v>
      </c>
    </row>
    <row r="16" spans="1:13" ht="93.75">
      <c r="A16" s="33"/>
      <c r="B16" s="42" t="s">
        <v>199</v>
      </c>
      <c r="C16" s="38" t="s">
        <v>88</v>
      </c>
      <c r="D16" s="39" t="s">
        <v>51</v>
      </c>
      <c r="E16" s="39" t="s">
        <v>47</v>
      </c>
      <c r="F16" s="39" t="s">
        <v>92</v>
      </c>
      <c r="G16" s="24"/>
      <c r="H16" s="43" t="e">
        <f>SUM(#REF!)</f>
        <v>#REF!</v>
      </c>
      <c r="I16" s="41">
        <f>I17</f>
        <v>160.6</v>
      </c>
      <c r="J16" s="59">
        <f t="shared" si="2"/>
        <v>164.7</v>
      </c>
      <c r="K16" s="41">
        <f t="shared" si="2"/>
        <v>161.4</v>
      </c>
      <c r="L16" s="41">
        <f t="shared" si="2"/>
        <v>161.4</v>
      </c>
      <c r="M16" s="41">
        <f t="shared" si="2"/>
        <v>161.4</v>
      </c>
    </row>
    <row r="17" spans="1:13" ht="30.75" customHeight="1">
      <c r="A17" s="33"/>
      <c r="B17" s="42" t="s">
        <v>7</v>
      </c>
      <c r="C17" s="38" t="s">
        <v>88</v>
      </c>
      <c r="D17" s="39" t="s">
        <v>51</v>
      </c>
      <c r="E17" s="39" t="s">
        <v>47</v>
      </c>
      <c r="F17" s="39" t="s">
        <v>92</v>
      </c>
      <c r="G17" s="24" t="s">
        <v>8</v>
      </c>
      <c r="H17" s="43"/>
      <c r="I17" s="41">
        <v>160.6</v>
      </c>
      <c r="J17" s="59">
        <v>164.7</v>
      </c>
      <c r="K17" s="41">
        <v>161.4</v>
      </c>
      <c r="L17" s="41">
        <v>161.4</v>
      </c>
      <c r="M17" s="41">
        <v>161.4</v>
      </c>
    </row>
    <row r="18" spans="1:13" s="11" customFormat="1" ht="81.75" customHeight="1">
      <c r="A18" s="44">
        <v>2</v>
      </c>
      <c r="B18" s="57" t="s">
        <v>19</v>
      </c>
      <c r="C18" s="34" t="s">
        <v>20</v>
      </c>
      <c r="D18" s="32"/>
      <c r="E18" s="32"/>
      <c r="F18" s="32"/>
      <c r="G18" s="32"/>
      <c r="H18" s="45" t="e">
        <f>H19+#REF!+H96+#REF!+H145+H253</f>
        <v>#REF!</v>
      </c>
      <c r="I18" s="31">
        <f>I87+I96+I119+I145+I209+I216+I253+I19+I272</f>
        <v>143160.22844</v>
      </c>
      <c r="J18" s="124">
        <f>J87+J96+J119+J145+J209+J216+J253+J19+J272</f>
        <v>118826.8</v>
      </c>
      <c r="K18" s="31">
        <f>K87+K96+K119+K145+K209+K216+K253+K19+K272</f>
        <v>253288.70000000004</v>
      </c>
      <c r="L18" s="31">
        <f>L87+L96+L119+L145+L209+L216+L253+L19+L272</f>
        <v>82051.79999999999</v>
      </c>
      <c r="M18" s="31">
        <f>M87+M96+M119+M145+M209+M216+M253+M19+M272</f>
        <v>83175.4</v>
      </c>
    </row>
    <row r="19" spans="1:16" s="11" customFormat="1" ht="42.75" customHeight="1">
      <c r="A19" s="44"/>
      <c r="B19" s="57" t="s">
        <v>21</v>
      </c>
      <c r="C19" s="34" t="s">
        <v>20</v>
      </c>
      <c r="D19" s="32" t="s">
        <v>51</v>
      </c>
      <c r="E19" s="32"/>
      <c r="F19" s="24"/>
      <c r="G19" s="24"/>
      <c r="H19" s="43" t="e">
        <f>H20+H26+#REF!+H47</f>
        <v>#REF!</v>
      </c>
      <c r="I19" s="99">
        <f>I20+I26+I47+I36+I42</f>
        <v>18305.746290000003</v>
      </c>
      <c r="J19" s="130">
        <f>J20+J26+J47+J36+J42</f>
        <v>20123.8</v>
      </c>
      <c r="K19" s="130">
        <f>K20+K26+K47+K36+K42</f>
        <v>16961.6</v>
      </c>
      <c r="L19" s="130">
        <f>L20+L26+L47+L36+L42</f>
        <v>18043.600000000002</v>
      </c>
      <c r="M19" s="36">
        <f>M20+M26+M47+M36+M42</f>
        <v>18678.5</v>
      </c>
      <c r="P19" s="16">
        <f>L19+L11</f>
        <v>18205.000000000004</v>
      </c>
    </row>
    <row r="20" spans="1:13" s="11" customFormat="1" ht="112.5">
      <c r="A20" s="44"/>
      <c r="B20" s="110" t="s">
        <v>17</v>
      </c>
      <c r="C20" s="34" t="s">
        <v>20</v>
      </c>
      <c r="D20" s="32" t="s">
        <v>51</v>
      </c>
      <c r="E20" s="32" t="s">
        <v>52</v>
      </c>
      <c r="F20" s="24"/>
      <c r="G20" s="24"/>
      <c r="H20" s="43">
        <f aca="true" t="shared" si="3" ref="H20:M20">H21</f>
        <v>1376.8</v>
      </c>
      <c r="I20" s="36">
        <f t="shared" si="3"/>
        <v>1274.53507</v>
      </c>
      <c r="J20" s="99">
        <f t="shared" si="3"/>
        <v>1275</v>
      </c>
      <c r="K20" s="36">
        <f t="shared" si="3"/>
        <v>1275</v>
      </c>
      <c r="L20" s="36">
        <f t="shared" si="3"/>
        <v>1340</v>
      </c>
      <c r="M20" s="36">
        <f t="shared" si="3"/>
        <v>1370</v>
      </c>
    </row>
    <row r="21" spans="1:13" s="11" customFormat="1" ht="99.75" customHeight="1">
      <c r="A21" s="44"/>
      <c r="B21" s="47" t="s">
        <v>78</v>
      </c>
      <c r="C21" s="46">
        <v>992</v>
      </c>
      <c r="D21" s="39" t="s">
        <v>51</v>
      </c>
      <c r="E21" s="39" t="s">
        <v>52</v>
      </c>
      <c r="F21" s="39" t="s">
        <v>79</v>
      </c>
      <c r="G21" s="24"/>
      <c r="H21" s="43">
        <f>H22</f>
        <v>1376.8</v>
      </c>
      <c r="I21" s="41">
        <f>I22</f>
        <v>1274.53507</v>
      </c>
      <c r="J21" s="59">
        <f aca="true" t="shared" si="4" ref="J21:M24">J22</f>
        <v>1275</v>
      </c>
      <c r="K21" s="41">
        <f t="shared" si="4"/>
        <v>1275</v>
      </c>
      <c r="L21" s="41">
        <f t="shared" si="4"/>
        <v>1340</v>
      </c>
      <c r="M21" s="41">
        <f t="shared" si="4"/>
        <v>1370</v>
      </c>
    </row>
    <row r="22" spans="1:13" s="11" customFormat="1" ht="41.25" customHeight="1">
      <c r="A22" s="44"/>
      <c r="B22" s="111" t="s">
        <v>204</v>
      </c>
      <c r="C22" s="38" t="s">
        <v>20</v>
      </c>
      <c r="D22" s="39" t="s">
        <v>51</v>
      </c>
      <c r="E22" s="39" t="s">
        <v>52</v>
      </c>
      <c r="F22" s="39" t="s">
        <v>80</v>
      </c>
      <c r="G22" s="24"/>
      <c r="H22" s="43">
        <f>H23</f>
        <v>1376.8</v>
      </c>
      <c r="I22" s="41">
        <f>I23</f>
        <v>1274.53507</v>
      </c>
      <c r="J22" s="59">
        <f t="shared" si="4"/>
        <v>1275</v>
      </c>
      <c r="K22" s="41">
        <f t="shared" si="4"/>
        <v>1275</v>
      </c>
      <c r="L22" s="41">
        <f t="shared" si="4"/>
        <v>1340</v>
      </c>
      <c r="M22" s="41">
        <f t="shared" si="4"/>
        <v>1370</v>
      </c>
    </row>
    <row r="23" spans="1:13" ht="65.25" customHeight="1">
      <c r="A23" s="44"/>
      <c r="B23" s="111" t="s">
        <v>81</v>
      </c>
      <c r="C23" s="38" t="s">
        <v>20</v>
      </c>
      <c r="D23" s="39" t="s">
        <v>51</v>
      </c>
      <c r="E23" s="39" t="s">
        <v>52</v>
      </c>
      <c r="F23" s="39" t="s">
        <v>82</v>
      </c>
      <c r="G23" s="24"/>
      <c r="H23" s="43">
        <f>1104+272.8</f>
        <v>1376.8</v>
      </c>
      <c r="I23" s="41">
        <f>I24</f>
        <v>1274.53507</v>
      </c>
      <c r="J23" s="59">
        <f t="shared" si="4"/>
        <v>1275</v>
      </c>
      <c r="K23" s="41">
        <f t="shared" si="4"/>
        <v>1275</v>
      </c>
      <c r="L23" s="41">
        <f t="shared" si="4"/>
        <v>1340</v>
      </c>
      <c r="M23" s="41">
        <f t="shared" si="4"/>
        <v>1370</v>
      </c>
    </row>
    <row r="24" spans="1:13" ht="65.25" customHeight="1">
      <c r="A24" s="44"/>
      <c r="B24" s="111" t="s">
        <v>0</v>
      </c>
      <c r="C24" s="38" t="s">
        <v>20</v>
      </c>
      <c r="D24" s="39" t="s">
        <v>51</v>
      </c>
      <c r="E24" s="39" t="s">
        <v>52</v>
      </c>
      <c r="F24" s="39" t="s">
        <v>83</v>
      </c>
      <c r="G24" s="24"/>
      <c r="H24" s="43"/>
      <c r="I24" s="41">
        <f>I25</f>
        <v>1274.53507</v>
      </c>
      <c r="J24" s="59">
        <f t="shared" si="4"/>
        <v>1275</v>
      </c>
      <c r="K24" s="41">
        <f t="shared" si="4"/>
        <v>1275</v>
      </c>
      <c r="L24" s="41">
        <f t="shared" si="4"/>
        <v>1340</v>
      </c>
      <c r="M24" s="41">
        <f t="shared" si="4"/>
        <v>1370</v>
      </c>
    </row>
    <row r="25" spans="1:13" ht="180" customHeight="1">
      <c r="A25" s="44"/>
      <c r="B25" s="111" t="s">
        <v>1</v>
      </c>
      <c r="C25" s="38" t="s">
        <v>20</v>
      </c>
      <c r="D25" s="39" t="s">
        <v>51</v>
      </c>
      <c r="E25" s="39" t="s">
        <v>52</v>
      </c>
      <c r="F25" s="39" t="s">
        <v>83</v>
      </c>
      <c r="G25" s="39" t="s">
        <v>2</v>
      </c>
      <c r="H25" s="43"/>
      <c r="I25" s="41">
        <v>1274.53507</v>
      </c>
      <c r="J25" s="59">
        <v>1275</v>
      </c>
      <c r="K25" s="41">
        <v>1275</v>
      </c>
      <c r="L25" s="41">
        <v>1340</v>
      </c>
      <c r="M25" s="41">
        <v>1370</v>
      </c>
    </row>
    <row r="26" spans="1:13" ht="150">
      <c r="A26" s="33"/>
      <c r="B26" s="116" t="s">
        <v>184</v>
      </c>
      <c r="C26" s="34" t="s">
        <v>20</v>
      </c>
      <c r="D26" s="32" t="s">
        <v>51</v>
      </c>
      <c r="E26" s="32" t="s">
        <v>42</v>
      </c>
      <c r="F26" s="24"/>
      <c r="G26" s="24"/>
      <c r="H26" s="43" t="e">
        <f aca="true" t="shared" si="5" ref="H26:M26">H28</f>
        <v>#REF!</v>
      </c>
      <c r="I26" s="36">
        <f t="shared" si="5"/>
        <v>11493.74662</v>
      </c>
      <c r="J26" s="99">
        <f t="shared" si="5"/>
        <v>11905.1</v>
      </c>
      <c r="K26" s="36">
        <f t="shared" si="5"/>
        <v>11905.1</v>
      </c>
      <c r="L26" s="36">
        <f t="shared" si="5"/>
        <v>12260.000000000002</v>
      </c>
      <c r="M26" s="36">
        <f t="shared" si="5"/>
        <v>12310</v>
      </c>
    </row>
    <row r="27" spans="1:14" ht="99.75" customHeight="1">
      <c r="A27" s="33"/>
      <c r="B27" s="47" t="s">
        <v>78</v>
      </c>
      <c r="C27" s="46">
        <v>992</v>
      </c>
      <c r="D27" s="39" t="s">
        <v>51</v>
      </c>
      <c r="E27" s="39" t="s">
        <v>42</v>
      </c>
      <c r="F27" s="39" t="s">
        <v>79</v>
      </c>
      <c r="G27" s="24"/>
      <c r="H27" s="43"/>
      <c r="I27" s="41">
        <f aca="true" t="shared" si="6" ref="I27:N28">I28</f>
        <v>11493.74662</v>
      </c>
      <c r="J27" s="59">
        <f t="shared" si="6"/>
        <v>11905.1</v>
      </c>
      <c r="K27" s="41">
        <f t="shared" si="6"/>
        <v>11905.1</v>
      </c>
      <c r="L27" s="41">
        <f t="shared" si="6"/>
        <v>12260.000000000002</v>
      </c>
      <c r="M27" s="41">
        <f t="shared" si="6"/>
        <v>12310</v>
      </c>
      <c r="N27" s="41">
        <f t="shared" si="6"/>
        <v>0</v>
      </c>
    </row>
    <row r="28" spans="1:13" ht="42.75" customHeight="1">
      <c r="A28" s="33"/>
      <c r="B28" s="47" t="s">
        <v>204</v>
      </c>
      <c r="C28" s="46">
        <v>992</v>
      </c>
      <c r="D28" s="39" t="s">
        <v>51</v>
      </c>
      <c r="E28" s="39" t="s">
        <v>42</v>
      </c>
      <c r="F28" s="39" t="s">
        <v>80</v>
      </c>
      <c r="G28" s="24"/>
      <c r="H28" s="43" t="e">
        <f>H29+#REF!+#REF!+#REF!</f>
        <v>#REF!</v>
      </c>
      <c r="I28" s="41">
        <f t="shared" si="6"/>
        <v>11493.74662</v>
      </c>
      <c r="J28" s="59">
        <f t="shared" si="6"/>
        <v>11905.1</v>
      </c>
      <c r="K28" s="41">
        <f t="shared" si="6"/>
        <v>11905.1</v>
      </c>
      <c r="L28" s="41">
        <f t="shared" si="6"/>
        <v>12260.000000000002</v>
      </c>
      <c r="M28" s="41">
        <f t="shared" si="6"/>
        <v>12310</v>
      </c>
    </row>
    <row r="29" spans="1:13" ht="63" customHeight="1">
      <c r="A29" s="33"/>
      <c r="B29" s="47" t="s">
        <v>3</v>
      </c>
      <c r="C29" s="46">
        <v>992</v>
      </c>
      <c r="D29" s="39" t="s">
        <v>51</v>
      </c>
      <c r="E29" s="39" t="s">
        <v>42</v>
      </c>
      <c r="F29" s="39" t="s">
        <v>84</v>
      </c>
      <c r="G29" s="24"/>
      <c r="H29" s="43">
        <f>SUM(H30:H33)</f>
        <v>43879.99999999999</v>
      </c>
      <c r="I29" s="41">
        <f>I30+I34</f>
        <v>11493.74662</v>
      </c>
      <c r="J29" s="59">
        <f>J30+J34</f>
        <v>11905.1</v>
      </c>
      <c r="K29" s="41">
        <f>K30+K34</f>
        <v>11905.1</v>
      </c>
      <c r="L29" s="41">
        <f>L30+L34</f>
        <v>12260.000000000002</v>
      </c>
      <c r="M29" s="41">
        <f>M30+M34</f>
        <v>12310</v>
      </c>
    </row>
    <row r="30" spans="1:13" ht="56.25" customHeight="1">
      <c r="A30" s="33"/>
      <c r="B30" s="111" t="s">
        <v>0</v>
      </c>
      <c r="C30" s="38" t="s">
        <v>20</v>
      </c>
      <c r="D30" s="39" t="s">
        <v>51</v>
      </c>
      <c r="E30" s="39" t="s">
        <v>42</v>
      </c>
      <c r="F30" s="39" t="s">
        <v>85</v>
      </c>
      <c r="G30" s="24"/>
      <c r="H30" s="48">
        <f>35656.5-1452.8-171.3+359.2</f>
        <v>34391.59999999999</v>
      </c>
      <c r="I30" s="41">
        <f>I31+I32+I33</f>
        <v>11486.14662</v>
      </c>
      <c r="J30" s="59">
        <f>J31+J32+J33</f>
        <v>11897.5</v>
      </c>
      <c r="K30" s="41">
        <f>K31+K32+K33</f>
        <v>11897.5</v>
      </c>
      <c r="L30" s="41">
        <f>L31+L32+L33</f>
        <v>12252.400000000001</v>
      </c>
      <c r="M30" s="41">
        <f>M31+M32+M33</f>
        <v>12302.4</v>
      </c>
    </row>
    <row r="31" spans="1:13" ht="172.5" customHeight="1">
      <c r="A31" s="33"/>
      <c r="B31" s="111" t="s">
        <v>1</v>
      </c>
      <c r="C31" s="38" t="s">
        <v>20</v>
      </c>
      <c r="D31" s="39" t="s">
        <v>51</v>
      </c>
      <c r="E31" s="39" t="s">
        <v>42</v>
      </c>
      <c r="F31" s="39" t="s">
        <v>85</v>
      </c>
      <c r="G31" s="24" t="s">
        <v>2</v>
      </c>
      <c r="H31" s="48"/>
      <c r="I31" s="41">
        <v>11473.84023</v>
      </c>
      <c r="J31" s="59">
        <v>11749.8</v>
      </c>
      <c r="K31" s="59">
        <v>11749.8</v>
      </c>
      <c r="L31" s="41">
        <v>12103.5</v>
      </c>
      <c r="M31" s="41">
        <v>12152.3</v>
      </c>
    </row>
    <row r="32" spans="1:13" ht="76.5" customHeight="1">
      <c r="A32" s="33"/>
      <c r="B32" s="56" t="s">
        <v>99</v>
      </c>
      <c r="C32" s="49">
        <v>992</v>
      </c>
      <c r="D32" s="39" t="s">
        <v>51</v>
      </c>
      <c r="E32" s="39" t="s">
        <v>42</v>
      </c>
      <c r="F32" s="39" t="s">
        <v>85</v>
      </c>
      <c r="G32" s="24" t="s">
        <v>4</v>
      </c>
      <c r="H32" s="48">
        <f>8444.8+500-300+171.3+90+180+71.377</f>
        <v>9157.476999999999</v>
      </c>
      <c r="I32" s="41">
        <v>10.09276</v>
      </c>
      <c r="J32" s="59">
        <v>59</v>
      </c>
      <c r="K32" s="59">
        <v>59</v>
      </c>
      <c r="L32" s="41">
        <v>60.2</v>
      </c>
      <c r="M32" s="41">
        <v>61.4</v>
      </c>
    </row>
    <row r="33" spans="1:13" ht="30.75" customHeight="1">
      <c r="A33" s="33"/>
      <c r="B33" s="56" t="s">
        <v>5</v>
      </c>
      <c r="C33" s="50">
        <v>992</v>
      </c>
      <c r="D33" s="51" t="s">
        <v>51</v>
      </c>
      <c r="E33" s="39" t="s">
        <v>42</v>
      </c>
      <c r="F33" s="39" t="s">
        <v>85</v>
      </c>
      <c r="G33" s="24" t="s">
        <v>6</v>
      </c>
      <c r="H33" s="48">
        <v>330.923</v>
      </c>
      <c r="I33" s="41">
        <v>2.21363</v>
      </c>
      <c r="J33" s="59">
        <v>88.7</v>
      </c>
      <c r="K33" s="59">
        <v>88.7</v>
      </c>
      <c r="L33" s="101">
        <v>88.7</v>
      </c>
      <c r="M33" s="105">
        <v>88.7</v>
      </c>
    </row>
    <row r="34" spans="1:13" ht="96.75" customHeight="1">
      <c r="A34" s="33"/>
      <c r="B34" s="47" t="s">
        <v>86</v>
      </c>
      <c r="C34" s="50">
        <v>992</v>
      </c>
      <c r="D34" s="51" t="s">
        <v>51</v>
      </c>
      <c r="E34" s="39" t="s">
        <v>42</v>
      </c>
      <c r="F34" s="39" t="s">
        <v>87</v>
      </c>
      <c r="G34" s="24"/>
      <c r="H34" s="43">
        <f>16.7+14</f>
        <v>30.7</v>
      </c>
      <c r="I34" s="41">
        <f>I35</f>
        <v>7.6</v>
      </c>
      <c r="J34" s="59">
        <f>J35</f>
        <v>7.6</v>
      </c>
      <c r="K34" s="41">
        <f>K35</f>
        <v>7.6</v>
      </c>
      <c r="L34" s="41">
        <f>L35</f>
        <v>7.6</v>
      </c>
      <c r="M34" s="41">
        <f>M35</f>
        <v>7.6</v>
      </c>
    </row>
    <row r="35" spans="1:13" ht="73.5" customHeight="1">
      <c r="A35" s="33"/>
      <c r="B35" s="56" t="s">
        <v>99</v>
      </c>
      <c r="C35" s="52">
        <v>992</v>
      </c>
      <c r="D35" s="51" t="s">
        <v>51</v>
      </c>
      <c r="E35" s="39" t="s">
        <v>42</v>
      </c>
      <c r="F35" s="39" t="s">
        <v>87</v>
      </c>
      <c r="G35" s="24" t="s">
        <v>4</v>
      </c>
      <c r="H35" s="43"/>
      <c r="I35" s="41">
        <v>7.6</v>
      </c>
      <c r="J35" s="59">
        <v>7.6</v>
      </c>
      <c r="K35" s="41">
        <v>7.6</v>
      </c>
      <c r="L35" s="102">
        <v>7.6</v>
      </c>
      <c r="M35" s="108">
        <v>7.6</v>
      </c>
    </row>
    <row r="36" spans="1:14" ht="121.5" customHeight="1">
      <c r="A36" s="33"/>
      <c r="B36" s="57" t="s">
        <v>23</v>
      </c>
      <c r="C36" s="53">
        <v>992</v>
      </c>
      <c r="D36" s="54" t="s">
        <v>51</v>
      </c>
      <c r="E36" s="55" t="s">
        <v>47</v>
      </c>
      <c r="F36" s="55"/>
      <c r="G36" s="32"/>
      <c r="H36" s="35"/>
      <c r="I36" s="36">
        <f aca="true" t="shared" si="7" ref="I36:N40">I37</f>
        <v>48.9</v>
      </c>
      <c r="J36" s="99">
        <f t="shared" si="7"/>
        <v>177</v>
      </c>
      <c r="K36" s="36">
        <f t="shared" si="7"/>
        <v>153.5</v>
      </c>
      <c r="L36" s="36">
        <f t="shared" si="7"/>
        <v>153.5</v>
      </c>
      <c r="M36" s="36">
        <f t="shared" si="7"/>
        <v>153.5</v>
      </c>
      <c r="N36" s="36">
        <f t="shared" si="7"/>
        <v>0</v>
      </c>
    </row>
    <row r="37" spans="1:13" ht="102.75" customHeight="1">
      <c r="A37" s="33"/>
      <c r="B37" s="56" t="s">
        <v>78</v>
      </c>
      <c r="C37" s="52">
        <v>992</v>
      </c>
      <c r="D37" s="51" t="s">
        <v>51</v>
      </c>
      <c r="E37" s="39" t="s">
        <v>47</v>
      </c>
      <c r="F37" s="39" t="s">
        <v>79</v>
      </c>
      <c r="G37" s="24"/>
      <c r="H37" s="43"/>
      <c r="I37" s="41">
        <f>I39</f>
        <v>48.9</v>
      </c>
      <c r="J37" s="59">
        <f>J39</f>
        <v>177</v>
      </c>
      <c r="K37" s="41">
        <f>K39</f>
        <v>153.5</v>
      </c>
      <c r="L37" s="41">
        <f>L39</f>
        <v>153.5</v>
      </c>
      <c r="M37" s="41">
        <f>M39</f>
        <v>153.5</v>
      </c>
    </row>
    <row r="38" spans="1:13" ht="46.5" customHeight="1">
      <c r="A38" s="33"/>
      <c r="B38" s="56" t="s">
        <v>204</v>
      </c>
      <c r="C38" s="52">
        <v>992</v>
      </c>
      <c r="D38" s="51" t="s">
        <v>51</v>
      </c>
      <c r="E38" s="39" t="s">
        <v>47</v>
      </c>
      <c r="F38" s="39" t="s">
        <v>80</v>
      </c>
      <c r="G38" s="24"/>
      <c r="H38" s="43"/>
      <c r="I38" s="41">
        <f>I39</f>
        <v>48.9</v>
      </c>
      <c r="J38" s="59">
        <f>J39</f>
        <v>177</v>
      </c>
      <c r="K38" s="41">
        <f>K39</f>
        <v>153.5</v>
      </c>
      <c r="L38" s="41">
        <f>L39</f>
        <v>153.5</v>
      </c>
      <c r="M38" s="41">
        <f>M39</f>
        <v>153.5</v>
      </c>
    </row>
    <row r="39" spans="1:13" ht="84.75" customHeight="1">
      <c r="A39" s="33"/>
      <c r="B39" s="56" t="s">
        <v>93</v>
      </c>
      <c r="C39" s="52">
        <v>992</v>
      </c>
      <c r="D39" s="51" t="s">
        <v>51</v>
      </c>
      <c r="E39" s="39" t="s">
        <v>47</v>
      </c>
      <c r="F39" s="39" t="s">
        <v>201</v>
      </c>
      <c r="G39" s="24"/>
      <c r="H39" s="43"/>
      <c r="I39" s="41">
        <f t="shared" si="7"/>
        <v>48.9</v>
      </c>
      <c r="J39" s="59">
        <f t="shared" si="7"/>
        <v>177</v>
      </c>
      <c r="K39" s="41">
        <f t="shared" si="7"/>
        <v>153.5</v>
      </c>
      <c r="L39" s="41">
        <f t="shared" si="7"/>
        <v>153.5</v>
      </c>
      <c r="M39" s="41">
        <f t="shared" si="7"/>
        <v>153.5</v>
      </c>
    </row>
    <row r="40" spans="1:13" ht="95.25" customHeight="1">
      <c r="A40" s="33"/>
      <c r="B40" s="56" t="s">
        <v>211</v>
      </c>
      <c r="C40" s="52">
        <v>992</v>
      </c>
      <c r="D40" s="51" t="s">
        <v>51</v>
      </c>
      <c r="E40" s="39" t="s">
        <v>47</v>
      </c>
      <c r="F40" s="39" t="s">
        <v>203</v>
      </c>
      <c r="G40" s="24"/>
      <c r="H40" s="43"/>
      <c r="I40" s="41">
        <f t="shared" si="7"/>
        <v>48.9</v>
      </c>
      <c r="J40" s="59">
        <f t="shared" si="7"/>
        <v>177</v>
      </c>
      <c r="K40" s="41">
        <f t="shared" si="7"/>
        <v>153.5</v>
      </c>
      <c r="L40" s="41">
        <f t="shared" si="7"/>
        <v>153.5</v>
      </c>
      <c r="M40" s="41">
        <f t="shared" si="7"/>
        <v>153.5</v>
      </c>
    </row>
    <row r="41" spans="1:13" ht="21.75" customHeight="1">
      <c r="A41" s="33"/>
      <c r="B41" s="56" t="s">
        <v>7</v>
      </c>
      <c r="C41" s="52">
        <v>992</v>
      </c>
      <c r="D41" s="51" t="s">
        <v>51</v>
      </c>
      <c r="E41" s="39" t="s">
        <v>47</v>
      </c>
      <c r="F41" s="39" t="s">
        <v>203</v>
      </c>
      <c r="G41" s="24" t="s">
        <v>8</v>
      </c>
      <c r="H41" s="43"/>
      <c r="I41" s="41">
        <v>48.9</v>
      </c>
      <c r="J41" s="59">
        <v>177</v>
      </c>
      <c r="K41" s="41">
        <v>153.5</v>
      </c>
      <c r="L41" s="101">
        <v>153.5</v>
      </c>
      <c r="M41" s="105">
        <v>153.5</v>
      </c>
    </row>
    <row r="42" spans="1:13" ht="18.75">
      <c r="A42" s="33"/>
      <c r="B42" s="119" t="s">
        <v>224</v>
      </c>
      <c r="C42" s="147">
        <v>992</v>
      </c>
      <c r="D42" s="148" t="s">
        <v>51</v>
      </c>
      <c r="E42" s="97" t="s">
        <v>48</v>
      </c>
      <c r="F42" s="97"/>
      <c r="G42" s="97"/>
      <c r="H42" s="98"/>
      <c r="I42" s="99">
        <f>I43</f>
        <v>0</v>
      </c>
      <c r="J42" s="99">
        <f aca="true" t="shared" si="8" ref="J42:M45">J43</f>
        <v>200</v>
      </c>
      <c r="K42" s="99">
        <f t="shared" si="8"/>
        <v>200</v>
      </c>
      <c r="L42" s="99">
        <f t="shared" si="8"/>
        <v>200</v>
      </c>
      <c r="M42" s="99">
        <f t="shared" si="8"/>
        <v>200</v>
      </c>
    </row>
    <row r="43" spans="1:13" ht="64.5" customHeight="1">
      <c r="A43" s="33"/>
      <c r="B43" s="112" t="s">
        <v>225</v>
      </c>
      <c r="C43" s="149">
        <v>992</v>
      </c>
      <c r="D43" s="150" t="s">
        <v>51</v>
      </c>
      <c r="E43" s="69" t="s">
        <v>48</v>
      </c>
      <c r="F43" s="69" t="s">
        <v>226</v>
      </c>
      <c r="G43" s="69"/>
      <c r="H43" s="77"/>
      <c r="I43" s="59">
        <f>I44</f>
        <v>0</v>
      </c>
      <c r="J43" s="59">
        <f t="shared" si="8"/>
        <v>200</v>
      </c>
      <c r="K43" s="59">
        <f t="shared" si="8"/>
        <v>200</v>
      </c>
      <c r="L43" s="59">
        <f t="shared" si="8"/>
        <v>200</v>
      </c>
      <c r="M43" s="59">
        <f t="shared" si="8"/>
        <v>200</v>
      </c>
    </row>
    <row r="44" spans="1:13" ht="22.5" customHeight="1">
      <c r="A44" s="33"/>
      <c r="B44" s="112" t="s">
        <v>341</v>
      </c>
      <c r="C44" s="149">
        <v>992</v>
      </c>
      <c r="D44" s="150" t="s">
        <v>51</v>
      </c>
      <c r="E44" s="69" t="s">
        <v>48</v>
      </c>
      <c r="F44" s="69" t="s">
        <v>227</v>
      </c>
      <c r="G44" s="69"/>
      <c r="H44" s="77"/>
      <c r="I44" s="59">
        <f>I45</f>
        <v>0</v>
      </c>
      <c r="J44" s="59">
        <f t="shared" si="8"/>
        <v>200</v>
      </c>
      <c r="K44" s="59">
        <f t="shared" si="8"/>
        <v>200</v>
      </c>
      <c r="L44" s="59">
        <f t="shared" si="8"/>
        <v>200</v>
      </c>
      <c r="M44" s="59">
        <f t="shared" si="8"/>
        <v>200</v>
      </c>
    </row>
    <row r="45" spans="1:13" ht="56.25">
      <c r="A45" s="33"/>
      <c r="B45" s="112" t="s">
        <v>342</v>
      </c>
      <c r="C45" s="149">
        <v>992</v>
      </c>
      <c r="D45" s="150" t="s">
        <v>51</v>
      </c>
      <c r="E45" s="69" t="s">
        <v>48</v>
      </c>
      <c r="F45" s="69" t="s">
        <v>343</v>
      </c>
      <c r="G45" s="69"/>
      <c r="H45" s="77"/>
      <c r="I45" s="59">
        <f>I46</f>
        <v>0</v>
      </c>
      <c r="J45" s="59">
        <f t="shared" si="8"/>
        <v>200</v>
      </c>
      <c r="K45" s="59">
        <f t="shared" si="8"/>
        <v>200</v>
      </c>
      <c r="L45" s="59">
        <f t="shared" si="8"/>
        <v>200</v>
      </c>
      <c r="M45" s="59">
        <f t="shared" si="8"/>
        <v>200</v>
      </c>
    </row>
    <row r="46" spans="1:13" ht="25.5" customHeight="1">
      <c r="A46" s="33"/>
      <c r="B46" s="112" t="s">
        <v>5</v>
      </c>
      <c r="C46" s="149">
        <v>992</v>
      </c>
      <c r="D46" s="150" t="s">
        <v>51</v>
      </c>
      <c r="E46" s="69" t="s">
        <v>48</v>
      </c>
      <c r="F46" s="69" t="s">
        <v>343</v>
      </c>
      <c r="G46" s="69" t="s">
        <v>6</v>
      </c>
      <c r="H46" s="77"/>
      <c r="I46" s="59">
        <v>0</v>
      </c>
      <c r="J46" s="59">
        <v>200</v>
      </c>
      <c r="K46" s="59">
        <v>200</v>
      </c>
      <c r="L46" s="59">
        <v>200</v>
      </c>
      <c r="M46" s="59">
        <v>200</v>
      </c>
    </row>
    <row r="47" spans="1:13" ht="56.25">
      <c r="A47" s="33"/>
      <c r="B47" s="57" t="s">
        <v>22</v>
      </c>
      <c r="C47" s="34" t="s">
        <v>20</v>
      </c>
      <c r="D47" s="32" t="s">
        <v>51</v>
      </c>
      <c r="E47" s="32" t="s">
        <v>58</v>
      </c>
      <c r="F47" s="32"/>
      <c r="G47" s="32"/>
      <c r="H47" s="40" t="e">
        <f>#REF!+H67+#REF!</f>
        <v>#REF!</v>
      </c>
      <c r="I47" s="131">
        <f>I48+I67</f>
        <v>5488.5646</v>
      </c>
      <c r="J47" s="125">
        <f>J48+J67+J82</f>
        <v>6566.7</v>
      </c>
      <c r="K47" s="125">
        <f>K48+K67</f>
        <v>3428</v>
      </c>
      <c r="L47" s="87">
        <f>L48+L67</f>
        <v>4090.1</v>
      </c>
      <c r="M47" s="87">
        <f>M48+M67</f>
        <v>4645</v>
      </c>
    </row>
    <row r="48" spans="1:13" ht="92.25" customHeight="1">
      <c r="A48" s="33"/>
      <c r="B48" s="56" t="s">
        <v>200</v>
      </c>
      <c r="C48" s="58" t="s">
        <v>20</v>
      </c>
      <c r="D48" s="24" t="s">
        <v>51</v>
      </c>
      <c r="E48" s="24" t="s">
        <v>58</v>
      </c>
      <c r="F48" s="39" t="s">
        <v>94</v>
      </c>
      <c r="G48" s="24"/>
      <c r="H48" s="43"/>
      <c r="I48" s="41">
        <f>I49</f>
        <v>2866.6322800000003</v>
      </c>
      <c r="J48" s="59">
        <f>J49</f>
        <v>3378</v>
      </c>
      <c r="K48" s="59">
        <f>K49</f>
        <v>628</v>
      </c>
      <c r="L48" s="41">
        <f>L49</f>
        <v>945</v>
      </c>
      <c r="M48" s="41">
        <f>M49</f>
        <v>1245</v>
      </c>
    </row>
    <row r="49" spans="1:13" ht="37.5">
      <c r="A49" s="33"/>
      <c r="B49" s="56" t="s">
        <v>204</v>
      </c>
      <c r="C49" s="58" t="s">
        <v>20</v>
      </c>
      <c r="D49" s="24" t="s">
        <v>51</v>
      </c>
      <c r="E49" s="24" t="s">
        <v>58</v>
      </c>
      <c r="F49" s="39" t="s">
        <v>95</v>
      </c>
      <c r="G49" s="24"/>
      <c r="H49" s="43"/>
      <c r="I49" s="41">
        <f>I50+I56+I59+I66</f>
        <v>2866.6322800000003</v>
      </c>
      <c r="J49" s="59">
        <f>J50+J56+J59+J63</f>
        <v>3378</v>
      </c>
      <c r="K49" s="59">
        <f>K50+K56+K59+K63</f>
        <v>628</v>
      </c>
      <c r="L49" s="41">
        <f>L50+L56+L59</f>
        <v>945</v>
      </c>
      <c r="M49" s="41">
        <f>M50+M56+M59</f>
        <v>1245</v>
      </c>
    </row>
    <row r="50" spans="1:13" ht="150">
      <c r="A50" s="33"/>
      <c r="B50" s="117" t="s">
        <v>96</v>
      </c>
      <c r="C50" s="38" t="s">
        <v>20</v>
      </c>
      <c r="D50" s="39" t="s">
        <v>51</v>
      </c>
      <c r="E50" s="39" t="s">
        <v>58</v>
      </c>
      <c r="F50" s="39" t="s">
        <v>97</v>
      </c>
      <c r="G50" s="24"/>
      <c r="H50" s="43"/>
      <c r="I50" s="41">
        <f>I51+I53</f>
        <v>112.34932</v>
      </c>
      <c r="J50" s="59">
        <f>J51+J53</f>
        <v>250</v>
      </c>
      <c r="K50" s="59">
        <f>K51+K53</f>
        <v>100</v>
      </c>
      <c r="L50" s="41">
        <f>L51+L53</f>
        <v>345</v>
      </c>
      <c r="M50" s="41">
        <f>M51+M53</f>
        <v>445</v>
      </c>
    </row>
    <row r="51" spans="1:13" ht="74.25" customHeight="1">
      <c r="A51" s="33"/>
      <c r="B51" s="111" t="s">
        <v>9</v>
      </c>
      <c r="C51" s="38" t="s">
        <v>20</v>
      </c>
      <c r="D51" s="39" t="s">
        <v>51</v>
      </c>
      <c r="E51" s="39" t="s">
        <v>58</v>
      </c>
      <c r="F51" s="39" t="s">
        <v>98</v>
      </c>
      <c r="G51" s="24"/>
      <c r="H51" s="43"/>
      <c r="I51" s="41">
        <f>I52</f>
        <v>55.17952</v>
      </c>
      <c r="J51" s="59">
        <f>J52</f>
        <v>250</v>
      </c>
      <c r="K51" s="59">
        <f>K52</f>
        <v>100</v>
      </c>
      <c r="L51" s="41">
        <f>L52</f>
        <v>345</v>
      </c>
      <c r="M51" s="41">
        <f>M52</f>
        <v>445</v>
      </c>
    </row>
    <row r="52" spans="1:13" ht="75">
      <c r="A52" s="33"/>
      <c r="B52" s="47" t="s">
        <v>99</v>
      </c>
      <c r="C52" s="46">
        <v>992</v>
      </c>
      <c r="D52" s="39" t="s">
        <v>51</v>
      </c>
      <c r="E52" s="39" t="s">
        <v>58</v>
      </c>
      <c r="F52" s="39" t="s">
        <v>98</v>
      </c>
      <c r="G52" s="24" t="s">
        <v>4</v>
      </c>
      <c r="H52" s="43"/>
      <c r="I52" s="41">
        <v>55.17952</v>
      </c>
      <c r="J52" s="59">
        <v>250</v>
      </c>
      <c r="K52" s="59">
        <v>100</v>
      </c>
      <c r="L52" s="101">
        <v>345</v>
      </c>
      <c r="M52" s="105">
        <v>445</v>
      </c>
    </row>
    <row r="53" spans="1:13" ht="56.25">
      <c r="A53" s="33"/>
      <c r="B53" s="47" t="s">
        <v>205</v>
      </c>
      <c r="C53" s="46">
        <v>992</v>
      </c>
      <c r="D53" s="39" t="s">
        <v>51</v>
      </c>
      <c r="E53" s="39" t="s">
        <v>58</v>
      </c>
      <c r="F53" s="39" t="s">
        <v>206</v>
      </c>
      <c r="G53" s="24"/>
      <c r="H53" s="43"/>
      <c r="I53" s="41">
        <f>I55+I54</f>
        <v>57.1698</v>
      </c>
      <c r="J53" s="59">
        <f>J55+J54</f>
        <v>0</v>
      </c>
      <c r="K53" s="59">
        <f>K55+K54</f>
        <v>0</v>
      </c>
      <c r="L53" s="41">
        <f>L55+L54</f>
        <v>0</v>
      </c>
      <c r="M53" s="41">
        <f>M55+M54</f>
        <v>0</v>
      </c>
    </row>
    <row r="54" spans="1:13" ht="75">
      <c r="A54" s="33"/>
      <c r="B54" s="47" t="s">
        <v>99</v>
      </c>
      <c r="C54" s="46">
        <v>992</v>
      </c>
      <c r="D54" s="39" t="s">
        <v>51</v>
      </c>
      <c r="E54" s="39" t="s">
        <v>58</v>
      </c>
      <c r="F54" s="39" t="s">
        <v>206</v>
      </c>
      <c r="G54" s="24" t="s">
        <v>4</v>
      </c>
      <c r="H54" s="43"/>
      <c r="I54" s="41">
        <v>0.18977</v>
      </c>
      <c r="J54" s="59">
        <v>0</v>
      </c>
      <c r="K54" s="59">
        <v>0</v>
      </c>
      <c r="L54" s="101">
        <v>0</v>
      </c>
      <c r="M54" s="101">
        <v>0</v>
      </c>
    </row>
    <row r="55" spans="1:13" ht="25.5" customHeight="1">
      <c r="A55" s="33"/>
      <c r="B55" s="47" t="s">
        <v>5</v>
      </c>
      <c r="C55" s="46">
        <v>992</v>
      </c>
      <c r="D55" s="39" t="s">
        <v>51</v>
      </c>
      <c r="E55" s="39" t="s">
        <v>58</v>
      </c>
      <c r="F55" s="39" t="s">
        <v>206</v>
      </c>
      <c r="G55" s="24" t="s">
        <v>6</v>
      </c>
      <c r="H55" s="43"/>
      <c r="I55" s="41">
        <v>56.98003</v>
      </c>
      <c r="J55" s="59">
        <v>0</v>
      </c>
      <c r="K55" s="59">
        <v>0</v>
      </c>
      <c r="L55" s="101">
        <v>0</v>
      </c>
      <c r="M55" s="105">
        <v>0</v>
      </c>
    </row>
    <row r="56" spans="1:14" ht="21.75" customHeight="1">
      <c r="A56" s="33"/>
      <c r="B56" s="47" t="s">
        <v>234</v>
      </c>
      <c r="C56" s="46">
        <v>992</v>
      </c>
      <c r="D56" s="39" t="s">
        <v>51</v>
      </c>
      <c r="E56" s="39" t="s">
        <v>58</v>
      </c>
      <c r="F56" s="39" t="s">
        <v>235</v>
      </c>
      <c r="G56" s="24"/>
      <c r="H56" s="43"/>
      <c r="I56" s="41">
        <f aca="true" t="shared" si="9" ref="I56:N57">I57</f>
        <v>400</v>
      </c>
      <c r="J56" s="59">
        <f t="shared" si="9"/>
        <v>918</v>
      </c>
      <c r="K56" s="59">
        <f t="shared" si="9"/>
        <v>0</v>
      </c>
      <c r="L56" s="41">
        <f t="shared" si="9"/>
        <v>0</v>
      </c>
      <c r="M56" s="41">
        <f t="shared" si="9"/>
        <v>0</v>
      </c>
      <c r="N56" s="41">
        <f t="shared" si="9"/>
        <v>0</v>
      </c>
    </row>
    <row r="57" spans="1:13" ht="56.25">
      <c r="A57" s="33"/>
      <c r="B57" s="47" t="s">
        <v>236</v>
      </c>
      <c r="C57" s="46">
        <v>992</v>
      </c>
      <c r="D57" s="39" t="s">
        <v>51</v>
      </c>
      <c r="E57" s="39" t="s">
        <v>58</v>
      </c>
      <c r="F57" s="39" t="s">
        <v>237</v>
      </c>
      <c r="G57" s="24"/>
      <c r="H57" s="43"/>
      <c r="I57" s="41">
        <f t="shared" si="9"/>
        <v>400</v>
      </c>
      <c r="J57" s="59">
        <f t="shared" si="9"/>
        <v>918</v>
      </c>
      <c r="K57" s="59">
        <f t="shared" si="9"/>
        <v>0</v>
      </c>
      <c r="L57" s="41">
        <f t="shared" si="9"/>
        <v>0</v>
      </c>
      <c r="M57" s="41">
        <f t="shared" si="9"/>
        <v>0</v>
      </c>
    </row>
    <row r="58" spans="1:13" ht="25.5" customHeight="1">
      <c r="A58" s="33"/>
      <c r="B58" s="47" t="s">
        <v>5</v>
      </c>
      <c r="C58" s="46">
        <v>992</v>
      </c>
      <c r="D58" s="39" t="s">
        <v>51</v>
      </c>
      <c r="E58" s="39" t="s">
        <v>58</v>
      </c>
      <c r="F58" s="39" t="s">
        <v>237</v>
      </c>
      <c r="G58" s="24" t="s">
        <v>6</v>
      </c>
      <c r="H58" s="43"/>
      <c r="I58" s="41">
        <v>400</v>
      </c>
      <c r="J58" s="59">
        <v>918</v>
      </c>
      <c r="K58" s="59">
        <v>0</v>
      </c>
      <c r="L58" s="101">
        <v>0</v>
      </c>
      <c r="M58" s="105">
        <v>0</v>
      </c>
    </row>
    <row r="59" spans="1:13" ht="56.25">
      <c r="A59" s="33"/>
      <c r="B59" s="47" t="s">
        <v>238</v>
      </c>
      <c r="C59" s="46">
        <v>992</v>
      </c>
      <c r="D59" s="39" t="s">
        <v>51</v>
      </c>
      <c r="E59" s="39" t="s">
        <v>58</v>
      </c>
      <c r="F59" s="39" t="s">
        <v>239</v>
      </c>
      <c r="G59" s="24"/>
      <c r="H59" s="43"/>
      <c r="I59" s="41">
        <f aca="true" t="shared" si="10" ref="I59:M60">I60</f>
        <v>2293.43688</v>
      </c>
      <c r="J59" s="59">
        <f t="shared" si="10"/>
        <v>2060</v>
      </c>
      <c r="K59" s="59">
        <f t="shared" si="10"/>
        <v>528</v>
      </c>
      <c r="L59" s="41">
        <f t="shared" si="10"/>
        <v>600</v>
      </c>
      <c r="M59" s="41">
        <f t="shared" si="10"/>
        <v>800</v>
      </c>
    </row>
    <row r="60" spans="1:13" ht="75">
      <c r="A60" s="33"/>
      <c r="B60" s="47" t="s">
        <v>240</v>
      </c>
      <c r="C60" s="46">
        <v>992</v>
      </c>
      <c r="D60" s="39" t="s">
        <v>51</v>
      </c>
      <c r="E60" s="39" t="s">
        <v>58</v>
      </c>
      <c r="F60" s="39" t="s">
        <v>241</v>
      </c>
      <c r="G60" s="24"/>
      <c r="H60" s="43"/>
      <c r="I60" s="59">
        <f>I61+I62</f>
        <v>2293.43688</v>
      </c>
      <c r="J60" s="59">
        <f>J61+J62</f>
        <v>2060</v>
      </c>
      <c r="K60" s="59">
        <f>K61+K62</f>
        <v>528</v>
      </c>
      <c r="L60" s="59">
        <f>L61+L62</f>
        <v>600</v>
      </c>
      <c r="M60" s="41">
        <f t="shared" si="10"/>
        <v>800</v>
      </c>
    </row>
    <row r="61" spans="1:13" ht="75">
      <c r="A61" s="33"/>
      <c r="B61" s="47" t="s">
        <v>99</v>
      </c>
      <c r="C61" s="46">
        <v>992</v>
      </c>
      <c r="D61" s="39" t="s">
        <v>51</v>
      </c>
      <c r="E61" s="39" t="s">
        <v>58</v>
      </c>
      <c r="F61" s="39" t="s">
        <v>241</v>
      </c>
      <c r="G61" s="24" t="s">
        <v>4</v>
      </c>
      <c r="H61" s="43"/>
      <c r="I61" s="41">
        <v>2293.43688</v>
      </c>
      <c r="J61" s="59">
        <v>1560</v>
      </c>
      <c r="K61" s="59">
        <v>528</v>
      </c>
      <c r="L61" s="101">
        <v>600</v>
      </c>
      <c r="M61" s="105">
        <v>800</v>
      </c>
    </row>
    <row r="62" spans="1:13" ht="37.5">
      <c r="A62" s="33"/>
      <c r="B62" s="47" t="s">
        <v>5</v>
      </c>
      <c r="C62" s="46">
        <v>992</v>
      </c>
      <c r="D62" s="39" t="s">
        <v>51</v>
      </c>
      <c r="E62" s="39" t="s">
        <v>58</v>
      </c>
      <c r="F62" s="39" t="s">
        <v>241</v>
      </c>
      <c r="G62" s="24" t="s">
        <v>6</v>
      </c>
      <c r="H62" s="43"/>
      <c r="I62" s="41">
        <v>0</v>
      </c>
      <c r="J62" s="59">
        <v>500</v>
      </c>
      <c r="K62" s="59">
        <v>0</v>
      </c>
      <c r="L62" s="101">
        <v>0</v>
      </c>
      <c r="M62" s="105">
        <v>0</v>
      </c>
    </row>
    <row r="63" spans="1:13" ht="37.5">
      <c r="A63" s="33"/>
      <c r="B63" s="47" t="s">
        <v>300</v>
      </c>
      <c r="C63" s="46">
        <v>992</v>
      </c>
      <c r="D63" s="39" t="s">
        <v>51</v>
      </c>
      <c r="E63" s="39" t="s">
        <v>58</v>
      </c>
      <c r="F63" s="39" t="s">
        <v>303</v>
      </c>
      <c r="G63" s="24"/>
      <c r="H63" s="43"/>
      <c r="I63" s="41">
        <f>I64</f>
        <v>60.84608</v>
      </c>
      <c r="J63" s="59">
        <f>J64</f>
        <v>150</v>
      </c>
      <c r="K63" s="59">
        <f>K64</f>
        <v>0</v>
      </c>
      <c r="L63" s="101">
        <f>L64</f>
        <v>0</v>
      </c>
      <c r="M63" s="105">
        <f>M64</f>
        <v>0</v>
      </c>
    </row>
    <row r="64" spans="1:13" ht="56.25">
      <c r="A64" s="33"/>
      <c r="B64" s="47" t="s">
        <v>301</v>
      </c>
      <c r="C64" s="46">
        <v>992</v>
      </c>
      <c r="D64" s="39" t="s">
        <v>51</v>
      </c>
      <c r="E64" s="39" t="s">
        <v>58</v>
      </c>
      <c r="F64" s="39" t="s">
        <v>304</v>
      </c>
      <c r="G64" s="24"/>
      <c r="H64" s="43"/>
      <c r="I64" s="59">
        <f>I66+I65</f>
        <v>60.84608</v>
      </c>
      <c r="J64" s="59">
        <f>J66+J65</f>
        <v>150</v>
      </c>
      <c r="K64" s="59">
        <f>K66+K65</f>
        <v>0</v>
      </c>
      <c r="L64" s="59">
        <f>L66+L65</f>
        <v>0</v>
      </c>
      <c r="M64" s="105">
        <f>M66</f>
        <v>0</v>
      </c>
    </row>
    <row r="65" spans="1:13" ht="75">
      <c r="A65" s="33"/>
      <c r="B65" s="47" t="s">
        <v>99</v>
      </c>
      <c r="C65" s="46">
        <v>992</v>
      </c>
      <c r="D65" s="39" t="s">
        <v>51</v>
      </c>
      <c r="E65" s="39" t="s">
        <v>58</v>
      </c>
      <c r="F65" s="39" t="s">
        <v>304</v>
      </c>
      <c r="G65" s="24" t="s">
        <v>4</v>
      </c>
      <c r="H65" s="43"/>
      <c r="I65" s="41">
        <v>0</v>
      </c>
      <c r="J65" s="59">
        <v>1</v>
      </c>
      <c r="K65" s="59">
        <v>0</v>
      </c>
      <c r="L65" s="101">
        <v>0</v>
      </c>
      <c r="M65" s="105">
        <v>0</v>
      </c>
    </row>
    <row r="66" spans="1:13" ht="37.5">
      <c r="A66" s="33"/>
      <c r="B66" s="47" t="s">
        <v>302</v>
      </c>
      <c r="C66" s="46">
        <v>992</v>
      </c>
      <c r="D66" s="39" t="s">
        <v>51</v>
      </c>
      <c r="E66" s="39" t="s">
        <v>58</v>
      </c>
      <c r="F66" s="39" t="s">
        <v>304</v>
      </c>
      <c r="G66" s="24" t="s">
        <v>6</v>
      </c>
      <c r="H66" s="43"/>
      <c r="I66" s="41">
        <v>60.84608</v>
      </c>
      <c r="J66" s="59">
        <v>149</v>
      </c>
      <c r="K66" s="59">
        <v>0</v>
      </c>
      <c r="L66" s="101">
        <v>0</v>
      </c>
      <c r="M66" s="105">
        <v>0</v>
      </c>
    </row>
    <row r="67" spans="1:15" ht="93.75">
      <c r="A67" s="33"/>
      <c r="B67" s="118" t="s">
        <v>185</v>
      </c>
      <c r="C67" s="58" t="s">
        <v>20</v>
      </c>
      <c r="D67" s="24" t="s">
        <v>51</v>
      </c>
      <c r="E67" s="24" t="s">
        <v>58</v>
      </c>
      <c r="F67" s="39" t="s">
        <v>79</v>
      </c>
      <c r="G67" s="24"/>
      <c r="H67" s="40" t="e">
        <f>H72</f>
        <v>#REF!</v>
      </c>
      <c r="I67" s="41">
        <f>I68</f>
        <v>2621.93232</v>
      </c>
      <c r="J67" s="59">
        <f>J68</f>
        <v>2933.4</v>
      </c>
      <c r="K67" s="59">
        <f>K68</f>
        <v>2800</v>
      </c>
      <c r="L67" s="59">
        <f>L68</f>
        <v>3145.1</v>
      </c>
      <c r="M67" s="59">
        <f>M68</f>
        <v>3400</v>
      </c>
      <c r="O67" s="18"/>
    </row>
    <row r="68" spans="1:13" ht="37.5">
      <c r="A68" s="33"/>
      <c r="B68" s="56" t="s">
        <v>204</v>
      </c>
      <c r="C68" s="58" t="s">
        <v>20</v>
      </c>
      <c r="D68" s="24" t="s">
        <v>51</v>
      </c>
      <c r="E68" s="24" t="s">
        <v>58</v>
      </c>
      <c r="F68" s="39" t="s">
        <v>80</v>
      </c>
      <c r="G68" s="24"/>
      <c r="H68" s="40"/>
      <c r="I68" s="129">
        <f>I69+I79</f>
        <v>2621.93232</v>
      </c>
      <c r="J68" s="59">
        <f>J69+J79</f>
        <v>2933.4</v>
      </c>
      <c r="K68" s="59">
        <f>K69+K79</f>
        <v>2800</v>
      </c>
      <c r="L68" s="41">
        <f>L69+L79</f>
        <v>3145.1</v>
      </c>
      <c r="M68" s="41">
        <f>M69+M79</f>
        <v>3400</v>
      </c>
    </row>
    <row r="69" spans="1:13" ht="56.25">
      <c r="A69" s="33"/>
      <c r="B69" s="47" t="s">
        <v>3</v>
      </c>
      <c r="C69" s="38" t="s">
        <v>20</v>
      </c>
      <c r="D69" s="39" t="s">
        <v>51</v>
      </c>
      <c r="E69" s="39" t="s">
        <v>58</v>
      </c>
      <c r="F69" s="39" t="s">
        <v>84</v>
      </c>
      <c r="G69" s="24"/>
      <c r="H69" s="40"/>
      <c r="I69" s="41">
        <f>I72+I75+I77+I71</f>
        <v>2021.93232</v>
      </c>
      <c r="J69" s="59">
        <f>J72+J75+J77+J70</f>
        <v>2333.4</v>
      </c>
      <c r="K69" s="59">
        <f>K72+K75+K77+K70</f>
        <v>2200</v>
      </c>
      <c r="L69" s="41">
        <f>L72+L75+L77</f>
        <v>2545.1</v>
      </c>
      <c r="M69" s="41">
        <f>M72+M75+M77</f>
        <v>2800</v>
      </c>
    </row>
    <row r="70" spans="1:13" ht="56.25">
      <c r="A70" s="33"/>
      <c r="B70" s="47" t="s">
        <v>205</v>
      </c>
      <c r="C70" s="38" t="s">
        <v>20</v>
      </c>
      <c r="D70" s="39" t="s">
        <v>51</v>
      </c>
      <c r="E70" s="39" t="s">
        <v>58</v>
      </c>
      <c r="F70" s="39" t="s">
        <v>308</v>
      </c>
      <c r="G70" s="24"/>
      <c r="H70" s="40"/>
      <c r="I70" s="41">
        <f>I71</f>
        <v>22.094</v>
      </c>
      <c r="J70" s="59">
        <f>J71</f>
        <v>0</v>
      </c>
      <c r="K70" s="59">
        <f>K71</f>
        <v>0</v>
      </c>
      <c r="L70" s="41">
        <f>L71</f>
        <v>0</v>
      </c>
      <c r="M70" s="41">
        <f>M71</f>
        <v>0</v>
      </c>
    </row>
    <row r="71" spans="1:13" ht="75">
      <c r="A71" s="33"/>
      <c r="B71" s="56" t="s">
        <v>99</v>
      </c>
      <c r="C71" s="38" t="s">
        <v>20</v>
      </c>
      <c r="D71" s="39" t="s">
        <v>51</v>
      </c>
      <c r="E71" s="39" t="s">
        <v>58</v>
      </c>
      <c r="F71" s="39" t="s">
        <v>308</v>
      </c>
      <c r="G71" s="24" t="s">
        <v>4</v>
      </c>
      <c r="H71" s="40"/>
      <c r="I71" s="41">
        <v>22.094</v>
      </c>
      <c r="J71" s="59">
        <v>0</v>
      </c>
      <c r="K71" s="59">
        <v>0</v>
      </c>
      <c r="L71" s="41">
        <v>0</v>
      </c>
      <c r="M71" s="41">
        <v>0</v>
      </c>
    </row>
    <row r="72" spans="1:13" ht="91.5" customHeight="1">
      <c r="A72" s="33"/>
      <c r="B72" s="111" t="s">
        <v>281</v>
      </c>
      <c r="C72" s="46">
        <v>992</v>
      </c>
      <c r="D72" s="39" t="s">
        <v>51</v>
      </c>
      <c r="E72" s="39" t="s">
        <v>58</v>
      </c>
      <c r="F72" s="39" t="s">
        <v>100</v>
      </c>
      <c r="G72" s="24"/>
      <c r="H72" s="40" t="e">
        <f>#REF!</f>
        <v>#REF!</v>
      </c>
      <c r="I72" s="41">
        <f>I73+I74</f>
        <v>775.37561</v>
      </c>
      <c r="J72" s="59">
        <f>J73</f>
        <v>800.5</v>
      </c>
      <c r="K72" s="59">
        <f>K73</f>
        <v>800</v>
      </c>
      <c r="L72" s="41">
        <f>L73</f>
        <v>800</v>
      </c>
      <c r="M72" s="41">
        <f>M73</f>
        <v>1000</v>
      </c>
    </row>
    <row r="73" spans="1:13" ht="75">
      <c r="A73" s="33"/>
      <c r="B73" s="56" t="s">
        <v>99</v>
      </c>
      <c r="C73" s="46">
        <v>992</v>
      </c>
      <c r="D73" s="39" t="s">
        <v>51</v>
      </c>
      <c r="E73" s="39" t="s">
        <v>58</v>
      </c>
      <c r="F73" s="39" t="s">
        <v>100</v>
      </c>
      <c r="G73" s="24" t="s">
        <v>4</v>
      </c>
      <c r="H73" s="43"/>
      <c r="I73" s="41">
        <v>775.37561</v>
      </c>
      <c r="J73" s="59">
        <v>800.5</v>
      </c>
      <c r="K73" s="59">
        <v>800</v>
      </c>
      <c r="L73" s="101">
        <v>800</v>
      </c>
      <c r="M73" s="105">
        <v>1000</v>
      </c>
    </row>
    <row r="74" spans="1:13" ht="37.5">
      <c r="A74" s="33"/>
      <c r="B74" s="56" t="s">
        <v>5</v>
      </c>
      <c r="C74" s="46">
        <v>992</v>
      </c>
      <c r="D74" s="39" t="s">
        <v>51</v>
      </c>
      <c r="E74" s="39" t="s">
        <v>58</v>
      </c>
      <c r="F74" s="39" t="s">
        <v>100</v>
      </c>
      <c r="G74" s="24" t="s">
        <v>6</v>
      </c>
      <c r="H74" s="43"/>
      <c r="I74" s="41">
        <v>0</v>
      </c>
      <c r="J74" s="59">
        <v>0</v>
      </c>
      <c r="K74" s="59">
        <v>0</v>
      </c>
      <c r="L74" s="101">
        <v>0</v>
      </c>
      <c r="M74" s="105">
        <v>0</v>
      </c>
    </row>
    <row r="75" spans="1:13" ht="93.75">
      <c r="A75" s="33"/>
      <c r="B75" s="56" t="s">
        <v>73</v>
      </c>
      <c r="C75" s="58" t="s">
        <v>20</v>
      </c>
      <c r="D75" s="24" t="s">
        <v>51</v>
      </c>
      <c r="E75" s="24" t="s">
        <v>58</v>
      </c>
      <c r="F75" s="39" t="s">
        <v>101</v>
      </c>
      <c r="G75" s="24"/>
      <c r="H75" s="43"/>
      <c r="I75" s="41">
        <f>I76</f>
        <v>199.545</v>
      </c>
      <c r="J75" s="59">
        <f>J76</f>
        <v>300</v>
      </c>
      <c r="K75" s="59">
        <f>K76</f>
        <v>200</v>
      </c>
      <c r="L75" s="41">
        <f>L76</f>
        <v>250</v>
      </c>
      <c r="M75" s="41">
        <f>M76</f>
        <v>250</v>
      </c>
    </row>
    <row r="76" spans="1:13" ht="75">
      <c r="A76" s="33"/>
      <c r="B76" s="56" t="s">
        <v>99</v>
      </c>
      <c r="C76" s="58" t="s">
        <v>20</v>
      </c>
      <c r="D76" s="24" t="s">
        <v>51</v>
      </c>
      <c r="E76" s="24" t="s">
        <v>58</v>
      </c>
      <c r="F76" s="39" t="s">
        <v>101</v>
      </c>
      <c r="G76" s="24" t="s">
        <v>4</v>
      </c>
      <c r="H76" s="43"/>
      <c r="I76" s="41">
        <v>199.545</v>
      </c>
      <c r="J76" s="59">
        <v>300</v>
      </c>
      <c r="K76" s="59">
        <v>200</v>
      </c>
      <c r="L76" s="101">
        <v>250</v>
      </c>
      <c r="M76" s="105">
        <v>250</v>
      </c>
    </row>
    <row r="77" spans="1:13" ht="93.75">
      <c r="A77" s="33"/>
      <c r="B77" s="112" t="s">
        <v>208</v>
      </c>
      <c r="C77" s="58" t="s">
        <v>20</v>
      </c>
      <c r="D77" s="24" t="s">
        <v>51</v>
      </c>
      <c r="E77" s="24" t="s">
        <v>58</v>
      </c>
      <c r="F77" s="39" t="s">
        <v>207</v>
      </c>
      <c r="G77" s="24"/>
      <c r="H77" s="43"/>
      <c r="I77" s="41">
        <f>I78</f>
        <v>1024.91771</v>
      </c>
      <c r="J77" s="59">
        <f>J78</f>
        <v>1232.9</v>
      </c>
      <c r="K77" s="59">
        <f>K78</f>
        <v>1200</v>
      </c>
      <c r="L77" s="41">
        <f>L78</f>
        <v>1495.1</v>
      </c>
      <c r="M77" s="41">
        <f>M78</f>
        <v>1550</v>
      </c>
    </row>
    <row r="78" spans="1:13" ht="75">
      <c r="A78" s="33"/>
      <c r="B78" s="56" t="s">
        <v>99</v>
      </c>
      <c r="C78" s="58" t="s">
        <v>20</v>
      </c>
      <c r="D78" s="24" t="s">
        <v>51</v>
      </c>
      <c r="E78" s="24" t="s">
        <v>58</v>
      </c>
      <c r="F78" s="39" t="s">
        <v>207</v>
      </c>
      <c r="G78" s="24" t="s">
        <v>4</v>
      </c>
      <c r="H78" s="43"/>
      <c r="I78" s="41">
        <v>1024.91771</v>
      </c>
      <c r="J78" s="59">
        <v>1232.9</v>
      </c>
      <c r="K78" s="59">
        <v>1200</v>
      </c>
      <c r="L78" s="101">
        <v>1495.1</v>
      </c>
      <c r="M78" s="105">
        <v>1550</v>
      </c>
    </row>
    <row r="79" spans="1:13" ht="112.5">
      <c r="A79" s="33"/>
      <c r="B79" s="47" t="s">
        <v>102</v>
      </c>
      <c r="C79" s="58" t="s">
        <v>20</v>
      </c>
      <c r="D79" s="24" t="s">
        <v>51</v>
      </c>
      <c r="E79" s="24" t="s">
        <v>58</v>
      </c>
      <c r="F79" s="39" t="s">
        <v>103</v>
      </c>
      <c r="G79" s="24"/>
      <c r="H79" s="43"/>
      <c r="I79" s="41">
        <f aca="true" t="shared" si="11" ref="I79:M80">I80</f>
        <v>600</v>
      </c>
      <c r="J79" s="59">
        <f t="shared" si="11"/>
        <v>600</v>
      </c>
      <c r="K79" s="59">
        <f t="shared" si="11"/>
        <v>600</v>
      </c>
      <c r="L79" s="41">
        <f t="shared" si="11"/>
        <v>600</v>
      </c>
      <c r="M79" s="41">
        <f t="shared" si="11"/>
        <v>600</v>
      </c>
    </row>
    <row r="80" spans="1:13" ht="56.25" customHeight="1">
      <c r="A80" s="33"/>
      <c r="B80" s="47" t="s">
        <v>72</v>
      </c>
      <c r="C80" s="46">
        <v>992</v>
      </c>
      <c r="D80" s="39" t="s">
        <v>51</v>
      </c>
      <c r="E80" s="39" t="s">
        <v>58</v>
      </c>
      <c r="F80" s="39" t="s">
        <v>104</v>
      </c>
      <c r="G80" s="24"/>
      <c r="H80" s="43"/>
      <c r="I80" s="41">
        <f t="shared" si="11"/>
        <v>600</v>
      </c>
      <c r="J80" s="59">
        <f t="shared" si="11"/>
        <v>600</v>
      </c>
      <c r="K80" s="59">
        <f t="shared" si="11"/>
        <v>600</v>
      </c>
      <c r="L80" s="41">
        <f t="shared" si="11"/>
        <v>600</v>
      </c>
      <c r="M80" s="41">
        <f t="shared" si="11"/>
        <v>600</v>
      </c>
    </row>
    <row r="81" spans="1:13" ht="168.75">
      <c r="A81" s="33"/>
      <c r="B81" s="47" t="s">
        <v>1</v>
      </c>
      <c r="C81" s="58" t="s">
        <v>20</v>
      </c>
      <c r="D81" s="24" t="s">
        <v>51</v>
      </c>
      <c r="E81" s="24" t="s">
        <v>58</v>
      </c>
      <c r="F81" s="39" t="s">
        <v>104</v>
      </c>
      <c r="G81" s="24" t="s">
        <v>2</v>
      </c>
      <c r="H81" s="43"/>
      <c r="I81" s="41">
        <v>600</v>
      </c>
      <c r="J81" s="59">
        <v>600</v>
      </c>
      <c r="K81" s="59">
        <v>600</v>
      </c>
      <c r="L81" s="101">
        <v>600</v>
      </c>
      <c r="M81" s="101">
        <v>600</v>
      </c>
    </row>
    <row r="82" spans="1:13" ht="75">
      <c r="A82" s="33"/>
      <c r="B82" s="132" t="s">
        <v>316</v>
      </c>
      <c r="C82" s="133">
        <v>992</v>
      </c>
      <c r="D82" s="134" t="s">
        <v>51</v>
      </c>
      <c r="E82" s="134" t="s">
        <v>58</v>
      </c>
      <c r="F82" s="134" t="s">
        <v>322</v>
      </c>
      <c r="G82" s="135"/>
      <c r="H82" s="43"/>
      <c r="I82" s="41">
        <f aca="true" t="shared" si="12" ref="I82:M85">I83</f>
        <v>0</v>
      </c>
      <c r="J82" s="41">
        <f t="shared" si="12"/>
        <v>255.3</v>
      </c>
      <c r="K82" s="41">
        <f t="shared" si="12"/>
        <v>0</v>
      </c>
      <c r="L82" s="41">
        <f t="shared" si="12"/>
        <v>0</v>
      </c>
      <c r="M82" s="41">
        <f t="shared" si="12"/>
        <v>0</v>
      </c>
    </row>
    <row r="83" spans="1:14" ht="37.5">
      <c r="A83" s="33"/>
      <c r="B83" s="132" t="s">
        <v>204</v>
      </c>
      <c r="C83" s="133">
        <v>992</v>
      </c>
      <c r="D83" s="134" t="s">
        <v>51</v>
      </c>
      <c r="E83" s="134" t="s">
        <v>58</v>
      </c>
      <c r="F83" s="134" t="s">
        <v>319</v>
      </c>
      <c r="G83" s="135"/>
      <c r="H83" s="43"/>
      <c r="I83" s="41">
        <f t="shared" si="12"/>
        <v>0</v>
      </c>
      <c r="J83" s="41">
        <f t="shared" si="12"/>
        <v>255.3</v>
      </c>
      <c r="K83" s="41">
        <f t="shared" si="12"/>
        <v>0</v>
      </c>
      <c r="L83" s="41">
        <f t="shared" si="12"/>
        <v>0</v>
      </c>
      <c r="M83" s="41">
        <f t="shared" si="12"/>
        <v>0</v>
      </c>
      <c r="N83" s="41">
        <f>N84</f>
        <v>0</v>
      </c>
    </row>
    <row r="84" spans="1:13" ht="112.5">
      <c r="A84" s="33"/>
      <c r="B84" s="132" t="s">
        <v>317</v>
      </c>
      <c r="C84" s="133">
        <v>992</v>
      </c>
      <c r="D84" s="134" t="s">
        <v>51</v>
      </c>
      <c r="E84" s="134" t="s">
        <v>58</v>
      </c>
      <c r="F84" s="134" t="s">
        <v>320</v>
      </c>
      <c r="G84" s="135"/>
      <c r="H84" s="43"/>
      <c r="I84" s="41">
        <f t="shared" si="12"/>
        <v>0</v>
      </c>
      <c r="J84" s="41">
        <f t="shared" si="12"/>
        <v>255.3</v>
      </c>
      <c r="K84" s="41">
        <f t="shared" si="12"/>
        <v>0</v>
      </c>
      <c r="L84" s="41">
        <f t="shared" si="12"/>
        <v>0</v>
      </c>
      <c r="M84" s="41">
        <f t="shared" si="12"/>
        <v>0</v>
      </c>
    </row>
    <row r="85" spans="1:13" ht="56.25">
      <c r="A85" s="33"/>
      <c r="B85" s="132" t="s">
        <v>318</v>
      </c>
      <c r="C85" s="133">
        <v>992</v>
      </c>
      <c r="D85" s="134" t="s">
        <v>51</v>
      </c>
      <c r="E85" s="134" t="s">
        <v>58</v>
      </c>
      <c r="F85" s="134" t="s">
        <v>321</v>
      </c>
      <c r="G85" s="135"/>
      <c r="H85" s="43"/>
      <c r="I85" s="41">
        <f t="shared" si="12"/>
        <v>0</v>
      </c>
      <c r="J85" s="41">
        <f t="shared" si="12"/>
        <v>255.3</v>
      </c>
      <c r="K85" s="41">
        <f t="shared" si="12"/>
        <v>0</v>
      </c>
      <c r="L85" s="41">
        <f t="shared" si="12"/>
        <v>0</v>
      </c>
      <c r="M85" s="41">
        <f t="shared" si="12"/>
        <v>0</v>
      </c>
    </row>
    <row r="86" spans="1:13" ht="75">
      <c r="A86" s="33"/>
      <c r="B86" s="136" t="s">
        <v>99</v>
      </c>
      <c r="C86" s="133">
        <v>992</v>
      </c>
      <c r="D86" s="134" t="s">
        <v>51</v>
      </c>
      <c r="E86" s="134" t="s">
        <v>58</v>
      </c>
      <c r="F86" s="134" t="s">
        <v>321</v>
      </c>
      <c r="G86" s="135" t="s">
        <v>4</v>
      </c>
      <c r="H86" s="43"/>
      <c r="I86" s="41">
        <v>0</v>
      </c>
      <c r="J86" s="59">
        <v>255.3</v>
      </c>
      <c r="K86" s="59">
        <v>0</v>
      </c>
      <c r="L86" s="101">
        <v>0</v>
      </c>
      <c r="M86" s="101">
        <v>0</v>
      </c>
    </row>
    <row r="87" spans="1:13" ht="18.75">
      <c r="A87" s="33"/>
      <c r="B87" s="57" t="s">
        <v>63</v>
      </c>
      <c r="C87" s="60" t="s">
        <v>20</v>
      </c>
      <c r="D87" s="61" t="s">
        <v>52</v>
      </c>
      <c r="E87" s="61"/>
      <c r="F87" s="61"/>
      <c r="G87" s="61"/>
      <c r="H87" s="35"/>
      <c r="I87" s="130">
        <f aca="true" t="shared" si="13" ref="I87:N89">I88</f>
        <v>972.4</v>
      </c>
      <c r="J87" s="99">
        <f t="shared" si="13"/>
        <v>981.3</v>
      </c>
      <c r="K87" s="36">
        <f t="shared" si="13"/>
        <v>0</v>
      </c>
      <c r="L87" s="36">
        <f t="shared" si="13"/>
        <v>0</v>
      </c>
      <c r="M87" s="36">
        <f t="shared" si="13"/>
        <v>0</v>
      </c>
    </row>
    <row r="88" spans="1:14" ht="37.5">
      <c r="A88" s="33"/>
      <c r="B88" s="57" t="s">
        <v>61</v>
      </c>
      <c r="C88" s="60" t="s">
        <v>20</v>
      </c>
      <c r="D88" s="61" t="s">
        <v>52</v>
      </c>
      <c r="E88" s="61" t="s">
        <v>53</v>
      </c>
      <c r="F88" s="61"/>
      <c r="G88" s="61"/>
      <c r="H88" s="35"/>
      <c r="I88" s="36">
        <f t="shared" si="13"/>
        <v>972.4</v>
      </c>
      <c r="J88" s="99">
        <f t="shared" si="13"/>
        <v>981.3</v>
      </c>
      <c r="K88" s="36">
        <f t="shared" si="13"/>
        <v>0</v>
      </c>
      <c r="L88" s="36">
        <f t="shared" si="13"/>
        <v>0</v>
      </c>
      <c r="M88" s="36">
        <f t="shared" si="13"/>
        <v>0</v>
      </c>
      <c r="N88" s="36">
        <f t="shared" si="13"/>
        <v>0</v>
      </c>
    </row>
    <row r="89" spans="1:13" ht="93.75">
      <c r="A89" s="33"/>
      <c r="B89" s="56" t="s">
        <v>78</v>
      </c>
      <c r="C89" s="62" t="s">
        <v>20</v>
      </c>
      <c r="D89" s="63" t="s">
        <v>52</v>
      </c>
      <c r="E89" s="63" t="s">
        <v>53</v>
      </c>
      <c r="F89" s="39" t="s">
        <v>79</v>
      </c>
      <c r="G89" s="63"/>
      <c r="H89" s="43"/>
      <c r="I89" s="41">
        <f t="shared" si="13"/>
        <v>972.4</v>
      </c>
      <c r="J89" s="59">
        <f t="shared" si="13"/>
        <v>981.3</v>
      </c>
      <c r="K89" s="41">
        <f t="shared" si="13"/>
        <v>0</v>
      </c>
      <c r="L89" s="41">
        <f t="shared" si="13"/>
        <v>0</v>
      </c>
      <c r="M89" s="41">
        <f t="shared" si="13"/>
        <v>0</v>
      </c>
    </row>
    <row r="90" spans="1:13" ht="37.5">
      <c r="A90" s="33"/>
      <c r="B90" s="56" t="s">
        <v>204</v>
      </c>
      <c r="C90" s="62" t="s">
        <v>20</v>
      </c>
      <c r="D90" s="63" t="s">
        <v>52</v>
      </c>
      <c r="E90" s="63" t="s">
        <v>53</v>
      </c>
      <c r="F90" s="39" t="s">
        <v>80</v>
      </c>
      <c r="G90" s="63"/>
      <c r="H90" s="43"/>
      <c r="I90" s="41">
        <f>I92</f>
        <v>972.4</v>
      </c>
      <c r="J90" s="59">
        <f>J92</f>
        <v>981.3</v>
      </c>
      <c r="K90" s="41">
        <f>K92</f>
        <v>0</v>
      </c>
      <c r="L90" s="41">
        <f>L92</f>
        <v>0</v>
      </c>
      <c r="M90" s="41">
        <f>M92</f>
        <v>0</v>
      </c>
    </row>
    <row r="91" spans="1:13" ht="56.25">
      <c r="A91" s="33"/>
      <c r="B91" s="47" t="s">
        <v>3</v>
      </c>
      <c r="C91" s="38" t="s">
        <v>20</v>
      </c>
      <c r="D91" s="39" t="s">
        <v>52</v>
      </c>
      <c r="E91" s="39" t="s">
        <v>53</v>
      </c>
      <c r="F91" s="39" t="s">
        <v>84</v>
      </c>
      <c r="G91" s="63"/>
      <c r="H91" s="43"/>
      <c r="I91" s="41">
        <f>I92</f>
        <v>972.4</v>
      </c>
      <c r="J91" s="59">
        <f>J92</f>
        <v>981.3</v>
      </c>
      <c r="K91" s="41">
        <f>K92</f>
        <v>0</v>
      </c>
      <c r="L91" s="41">
        <f>L92</f>
        <v>0</v>
      </c>
      <c r="M91" s="41">
        <f>M92</f>
        <v>0</v>
      </c>
    </row>
    <row r="92" spans="1:13" ht="93.75">
      <c r="A92" s="33"/>
      <c r="B92" s="56" t="s">
        <v>57</v>
      </c>
      <c r="C92" s="62" t="s">
        <v>20</v>
      </c>
      <c r="D92" s="63" t="s">
        <v>52</v>
      </c>
      <c r="E92" s="63" t="s">
        <v>53</v>
      </c>
      <c r="F92" s="39" t="s">
        <v>105</v>
      </c>
      <c r="G92" s="63"/>
      <c r="H92" s="43"/>
      <c r="I92" s="41">
        <f>I94+I95</f>
        <v>972.4</v>
      </c>
      <c r="J92" s="59">
        <f>J94+J95</f>
        <v>981.3</v>
      </c>
      <c r="K92" s="41">
        <v>0</v>
      </c>
      <c r="L92" s="41">
        <v>0</v>
      </c>
      <c r="M92" s="41">
        <v>0</v>
      </c>
    </row>
    <row r="93" spans="1:13" ht="102.75" customHeight="1">
      <c r="A93" s="33"/>
      <c r="B93" s="112" t="s">
        <v>346</v>
      </c>
      <c r="C93" s="170" t="s">
        <v>20</v>
      </c>
      <c r="D93" s="171" t="s">
        <v>52</v>
      </c>
      <c r="E93" s="171" t="s">
        <v>53</v>
      </c>
      <c r="F93" s="69" t="s">
        <v>105</v>
      </c>
      <c r="G93" s="171"/>
      <c r="H93" s="77"/>
      <c r="I93" s="59">
        <v>0</v>
      </c>
      <c r="J93" s="59">
        <v>0</v>
      </c>
      <c r="K93" s="172">
        <v>989.2</v>
      </c>
      <c r="L93" s="172">
        <v>1018.8</v>
      </c>
      <c r="M93" s="172">
        <v>1018.8</v>
      </c>
    </row>
    <row r="94" spans="1:13" ht="168.75">
      <c r="A94" s="33"/>
      <c r="B94" s="56" t="s">
        <v>1</v>
      </c>
      <c r="C94" s="62" t="s">
        <v>20</v>
      </c>
      <c r="D94" s="63" t="s">
        <v>52</v>
      </c>
      <c r="E94" s="63" t="s">
        <v>53</v>
      </c>
      <c r="F94" s="39" t="s">
        <v>105</v>
      </c>
      <c r="G94" s="63" t="s">
        <v>2</v>
      </c>
      <c r="H94" s="43"/>
      <c r="I94" s="41">
        <v>939.4</v>
      </c>
      <c r="J94" s="59">
        <v>961.3</v>
      </c>
      <c r="K94" s="59">
        <v>959.2</v>
      </c>
      <c r="L94" s="102">
        <v>988.8</v>
      </c>
      <c r="M94" s="108">
        <v>988.8</v>
      </c>
    </row>
    <row r="95" spans="1:13" ht="75">
      <c r="A95" s="33"/>
      <c r="B95" s="56" t="s">
        <v>99</v>
      </c>
      <c r="C95" s="62" t="s">
        <v>20</v>
      </c>
      <c r="D95" s="63" t="s">
        <v>52</v>
      </c>
      <c r="E95" s="63" t="s">
        <v>53</v>
      </c>
      <c r="F95" s="39" t="s">
        <v>105</v>
      </c>
      <c r="G95" s="63" t="s">
        <v>4</v>
      </c>
      <c r="H95" s="43"/>
      <c r="I95" s="41">
        <v>33</v>
      </c>
      <c r="J95" s="59">
        <v>20</v>
      </c>
      <c r="K95" s="59">
        <v>30</v>
      </c>
      <c r="L95" s="102">
        <v>30</v>
      </c>
      <c r="M95" s="108">
        <v>30</v>
      </c>
    </row>
    <row r="96" spans="1:13" ht="60.75" customHeight="1">
      <c r="A96" s="33"/>
      <c r="B96" s="57" t="s">
        <v>24</v>
      </c>
      <c r="C96" s="34" t="s">
        <v>20</v>
      </c>
      <c r="D96" s="32" t="s">
        <v>53</v>
      </c>
      <c r="E96" s="24"/>
      <c r="F96" s="24"/>
      <c r="G96" s="24"/>
      <c r="H96" s="43" t="e">
        <f>H97+#REF!</f>
        <v>#REF!</v>
      </c>
      <c r="I96" s="130">
        <f>I97+I103+I113</f>
        <v>1024.62068</v>
      </c>
      <c r="J96" s="36">
        <f>J97+J103+J113+J104</f>
        <v>1439.9</v>
      </c>
      <c r="K96" s="36">
        <f>K97+K103+K113+K104</f>
        <v>600</v>
      </c>
      <c r="L96" s="36">
        <f>L97+L103+L113+L104</f>
        <v>630</v>
      </c>
      <c r="M96" s="36">
        <f>M97+M103+M113+M104</f>
        <v>1150</v>
      </c>
    </row>
    <row r="97" spans="1:13" ht="118.5" customHeight="1">
      <c r="A97" s="33"/>
      <c r="B97" s="116" t="s">
        <v>54</v>
      </c>
      <c r="C97" s="34" t="s">
        <v>20</v>
      </c>
      <c r="D97" s="32" t="s">
        <v>53</v>
      </c>
      <c r="E97" s="32" t="s">
        <v>50</v>
      </c>
      <c r="F97" s="24"/>
      <c r="G97" s="24"/>
      <c r="H97" s="43" t="e">
        <f>#REF!+#REF!</f>
        <v>#REF!</v>
      </c>
      <c r="I97" s="36">
        <f>I98</f>
        <v>420.402</v>
      </c>
      <c r="J97" s="36">
        <f>J98</f>
        <v>0</v>
      </c>
      <c r="K97" s="36">
        <f>K98</f>
        <v>0</v>
      </c>
      <c r="L97" s="36">
        <f>L98</f>
        <v>0</v>
      </c>
      <c r="M97" s="36">
        <f>M98</f>
        <v>0</v>
      </c>
    </row>
    <row r="98" spans="1:13" ht="93.75">
      <c r="A98" s="33"/>
      <c r="B98" s="42" t="s">
        <v>117</v>
      </c>
      <c r="C98" s="58" t="s">
        <v>20</v>
      </c>
      <c r="D98" s="24" t="s">
        <v>53</v>
      </c>
      <c r="E98" s="24" t="s">
        <v>50</v>
      </c>
      <c r="F98" s="39" t="s">
        <v>107</v>
      </c>
      <c r="G98" s="24"/>
      <c r="H98" s="43"/>
      <c r="I98" s="41">
        <f>I100</f>
        <v>420.402</v>
      </c>
      <c r="J98" s="59">
        <f>J100</f>
        <v>0</v>
      </c>
      <c r="K98" s="41">
        <f>K100</f>
        <v>0</v>
      </c>
      <c r="L98" s="41">
        <f>L100</f>
        <v>0</v>
      </c>
      <c r="M98" s="41">
        <f>M100</f>
        <v>0</v>
      </c>
    </row>
    <row r="99" spans="1:13" ht="37.5">
      <c r="A99" s="33"/>
      <c r="B99" s="111" t="s">
        <v>204</v>
      </c>
      <c r="C99" s="46">
        <v>992</v>
      </c>
      <c r="D99" s="39" t="s">
        <v>53</v>
      </c>
      <c r="E99" s="39" t="s">
        <v>50</v>
      </c>
      <c r="F99" s="39" t="s">
        <v>106</v>
      </c>
      <c r="G99" s="24"/>
      <c r="H99" s="43"/>
      <c r="I99" s="41">
        <f aca="true" t="shared" si="14" ref="I99:M101">I100</f>
        <v>420.402</v>
      </c>
      <c r="J99" s="59">
        <f t="shared" si="14"/>
        <v>0</v>
      </c>
      <c r="K99" s="41">
        <f t="shared" si="14"/>
        <v>0</v>
      </c>
      <c r="L99" s="41">
        <f t="shared" si="14"/>
        <v>0</v>
      </c>
      <c r="M99" s="41">
        <f t="shared" si="14"/>
        <v>0</v>
      </c>
    </row>
    <row r="100" spans="1:14" ht="100.5" customHeight="1">
      <c r="A100" s="33"/>
      <c r="B100" s="111" t="s">
        <v>108</v>
      </c>
      <c r="C100" s="46">
        <v>992</v>
      </c>
      <c r="D100" s="39" t="s">
        <v>53</v>
      </c>
      <c r="E100" s="39" t="s">
        <v>50</v>
      </c>
      <c r="F100" s="39" t="s">
        <v>109</v>
      </c>
      <c r="G100" s="24"/>
      <c r="H100" s="43"/>
      <c r="I100" s="41">
        <f>I101</f>
        <v>420.402</v>
      </c>
      <c r="J100" s="41">
        <f t="shared" si="14"/>
        <v>0</v>
      </c>
      <c r="K100" s="41">
        <f t="shared" si="14"/>
        <v>0</v>
      </c>
      <c r="L100" s="41">
        <f t="shared" si="14"/>
        <v>0</v>
      </c>
      <c r="M100" s="41">
        <f t="shared" si="14"/>
        <v>0</v>
      </c>
      <c r="N100" s="41" t="e">
        <f>N101+#REF!+#REF!</f>
        <v>#REF!</v>
      </c>
    </row>
    <row r="101" spans="1:13" ht="108.75" customHeight="1">
      <c r="A101" s="33"/>
      <c r="B101" s="111" t="s">
        <v>110</v>
      </c>
      <c r="C101" s="38" t="s">
        <v>20</v>
      </c>
      <c r="D101" s="39" t="s">
        <v>53</v>
      </c>
      <c r="E101" s="39" t="s">
        <v>50</v>
      </c>
      <c r="F101" s="39" t="s">
        <v>111</v>
      </c>
      <c r="G101" s="24"/>
      <c r="H101" s="43"/>
      <c r="I101" s="41">
        <f t="shared" si="14"/>
        <v>420.402</v>
      </c>
      <c r="J101" s="59">
        <f t="shared" si="14"/>
        <v>0</v>
      </c>
      <c r="K101" s="41">
        <f t="shared" si="14"/>
        <v>0</v>
      </c>
      <c r="L101" s="41">
        <f t="shared" si="14"/>
        <v>0</v>
      </c>
      <c r="M101" s="41">
        <f t="shared" si="14"/>
        <v>0</v>
      </c>
    </row>
    <row r="102" spans="1:13" ht="78" customHeight="1">
      <c r="A102" s="33"/>
      <c r="B102" s="56" t="s">
        <v>99</v>
      </c>
      <c r="C102" s="58" t="s">
        <v>20</v>
      </c>
      <c r="D102" s="24" t="s">
        <v>53</v>
      </c>
      <c r="E102" s="24" t="s">
        <v>50</v>
      </c>
      <c r="F102" s="39" t="s">
        <v>111</v>
      </c>
      <c r="G102" s="24" t="s">
        <v>4</v>
      </c>
      <c r="H102" s="43"/>
      <c r="I102" s="41">
        <v>420.402</v>
      </c>
      <c r="J102" s="59">
        <v>0</v>
      </c>
      <c r="K102" s="41">
        <v>0</v>
      </c>
      <c r="L102" s="101">
        <v>0</v>
      </c>
      <c r="M102" s="105">
        <v>0</v>
      </c>
    </row>
    <row r="103" spans="1:13" ht="37.5">
      <c r="A103" s="33"/>
      <c r="B103" s="57" t="s">
        <v>64</v>
      </c>
      <c r="C103" s="34" t="s">
        <v>20</v>
      </c>
      <c r="D103" s="32" t="s">
        <v>53</v>
      </c>
      <c r="E103" s="32" t="s">
        <v>46</v>
      </c>
      <c r="F103" s="32"/>
      <c r="G103" s="32"/>
      <c r="H103" s="35"/>
      <c r="I103" s="36">
        <f>I105</f>
        <v>338.95968</v>
      </c>
      <c r="J103" s="99">
        <v>0</v>
      </c>
      <c r="K103" s="36">
        <v>0</v>
      </c>
      <c r="L103" s="36">
        <v>0</v>
      </c>
      <c r="M103" s="36">
        <v>0</v>
      </c>
    </row>
    <row r="104" spans="1:13" ht="116.25" customHeight="1">
      <c r="A104" s="33"/>
      <c r="B104" s="119" t="s">
        <v>309</v>
      </c>
      <c r="C104" s="96" t="s">
        <v>20</v>
      </c>
      <c r="D104" s="97" t="s">
        <v>53</v>
      </c>
      <c r="E104" s="97" t="s">
        <v>46</v>
      </c>
      <c r="F104" s="97"/>
      <c r="G104" s="97"/>
      <c r="H104" s="98"/>
      <c r="I104" s="99">
        <v>0</v>
      </c>
      <c r="J104" s="99">
        <f>J105</f>
        <v>710.9000000000001</v>
      </c>
      <c r="K104" s="99">
        <f aca="true" t="shared" si="15" ref="K104:M105">K105</f>
        <v>500</v>
      </c>
      <c r="L104" s="36">
        <f t="shared" si="15"/>
        <v>500</v>
      </c>
      <c r="M104" s="36">
        <f t="shared" si="15"/>
        <v>750</v>
      </c>
    </row>
    <row r="105" spans="1:13" ht="111.75" customHeight="1">
      <c r="A105" s="33"/>
      <c r="B105" s="70" t="s">
        <v>117</v>
      </c>
      <c r="C105" s="68" t="s">
        <v>20</v>
      </c>
      <c r="D105" s="69" t="s">
        <v>53</v>
      </c>
      <c r="E105" s="69" t="s">
        <v>46</v>
      </c>
      <c r="F105" s="69" t="s">
        <v>107</v>
      </c>
      <c r="G105" s="69"/>
      <c r="H105" s="77"/>
      <c r="I105" s="59">
        <f>I106</f>
        <v>338.95968</v>
      </c>
      <c r="J105" s="59">
        <f>J106</f>
        <v>710.9000000000001</v>
      </c>
      <c r="K105" s="59">
        <f t="shared" si="15"/>
        <v>500</v>
      </c>
      <c r="L105" s="41">
        <f t="shared" si="15"/>
        <v>500</v>
      </c>
      <c r="M105" s="41">
        <f t="shared" si="15"/>
        <v>750</v>
      </c>
    </row>
    <row r="106" spans="1:13" ht="53.25" customHeight="1">
      <c r="A106" s="33"/>
      <c r="B106" s="112" t="s">
        <v>204</v>
      </c>
      <c r="C106" s="68" t="s">
        <v>20</v>
      </c>
      <c r="D106" s="69" t="s">
        <v>53</v>
      </c>
      <c r="E106" s="69" t="s">
        <v>46</v>
      </c>
      <c r="F106" s="69" t="s">
        <v>106</v>
      </c>
      <c r="G106" s="69"/>
      <c r="H106" s="77"/>
      <c r="I106" s="59">
        <f>I110+I107</f>
        <v>338.95968</v>
      </c>
      <c r="J106" s="59">
        <f>J110+J107</f>
        <v>710.9000000000001</v>
      </c>
      <c r="K106" s="59">
        <f>K110+K107</f>
        <v>500</v>
      </c>
      <c r="L106" s="41">
        <f>L110+L107</f>
        <v>500</v>
      </c>
      <c r="M106" s="41">
        <f>M110+M107</f>
        <v>750</v>
      </c>
    </row>
    <row r="107" spans="1:13" ht="112.5">
      <c r="A107" s="33"/>
      <c r="B107" s="142" t="s">
        <v>108</v>
      </c>
      <c r="C107" s="68" t="s">
        <v>20</v>
      </c>
      <c r="D107" s="69" t="s">
        <v>53</v>
      </c>
      <c r="E107" s="69" t="s">
        <v>46</v>
      </c>
      <c r="F107" s="69" t="s">
        <v>109</v>
      </c>
      <c r="G107" s="69"/>
      <c r="H107" s="77"/>
      <c r="I107" s="59">
        <f aca="true" t="shared" si="16" ref="I107:M108">I108</f>
        <v>0</v>
      </c>
      <c r="J107" s="59">
        <f>J108</f>
        <v>305.8</v>
      </c>
      <c r="K107" s="59">
        <f t="shared" si="16"/>
        <v>150</v>
      </c>
      <c r="L107" s="41">
        <f t="shared" si="16"/>
        <v>150</v>
      </c>
      <c r="M107" s="41">
        <f t="shared" si="16"/>
        <v>200</v>
      </c>
    </row>
    <row r="108" spans="1:13" ht="75">
      <c r="A108" s="33"/>
      <c r="B108" s="142" t="s">
        <v>209</v>
      </c>
      <c r="C108" s="68" t="s">
        <v>20</v>
      </c>
      <c r="D108" s="69" t="s">
        <v>53</v>
      </c>
      <c r="E108" s="69" t="s">
        <v>46</v>
      </c>
      <c r="F108" s="69" t="s">
        <v>111</v>
      </c>
      <c r="G108" s="69"/>
      <c r="H108" s="77"/>
      <c r="I108" s="59">
        <f t="shared" si="16"/>
        <v>0</v>
      </c>
      <c r="J108" s="59">
        <f t="shared" si="16"/>
        <v>305.8</v>
      </c>
      <c r="K108" s="59">
        <f t="shared" si="16"/>
        <v>150</v>
      </c>
      <c r="L108" s="41">
        <f t="shared" si="16"/>
        <v>150</v>
      </c>
      <c r="M108" s="41">
        <f t="shared" si="16"/>
        <v>200</v>
      </c>
    </row>
    <row r="109" spans="1:13" ht="75">
      <c r="A109" s="33"/>
      <c r="B109" s="145" t="s">
        <v>99</v>
      </c>
      <c r="C109" s="68" t="s">
        <v>20</v>
      </c>
      <c r="D109" s="69" t="s">
        <v>53</v>
      </c>
      <c r="E109" s="69" t="s">
        <v>46</v>
      </c>
      <c r="F109" s="69" t="s">
        <v>111</v>
      </c>
      <c r="G109" s="69" t="s">
        <v>4</v>
      </c>
      <c r="H109" s="77"/>
      <c r="I109" s="59">
        <v>0</v>
      </c>
      <c r="J109" s="59">
        <v>305.8</v>
      </c>
      <c r="K109" s="59">
        <v>150</v>
      </c>
      <c r="L109" s="41">
        <v>150</v>
      </c>
      <c r="M109" s="41">
        <v>200</v>
      </c>
    </row>
    <row r="110" spans="1:13" ht="56.25">
      <c r="A110" s="33"/>
      <c r="B110" s="112" t="s">
        <v>112</v>
      </c>
      <c r="C110" s="68" t="s">
        <v>20</v>
      </c>
      <c r="D110" s="69" t="s">
        <v>53</v>
      </c>
      <c r="E110" s="69" t="s">
        <v>46</v>
      </c>
      <c r="F110" s="69" t="s">
        <v>113</v>
      </c>
      <c r="G110" s="69"/>
      <c r="H110" s="77"/>
      <c r="I110" s="59">
        <f aca="true" t="shared" si="17" ref="I110:M111">I111</f>
        <v>338.95968</v>
      </c>
      <c r="J110" s="59">
        <f t="shared" si="17"/>
        <v>405.1</v>
      </c>
      <c r="K110" s="59">
        <f t="shared" si="17"/>
        <v>350</v>
      </c>
      <c r="L110" s="41">
        <f t="shared" si="17"/>
        <v>350</v>
      </c>
      <c r="M110" s="41">
        <f t="shared" si="17"/>
        <v>550</v>
      </c>
    </row>
    <row r="111" spans="1:13" ht="37.5">
      <c r="A111" s="33"/>
      <c r="B111" s="70" t="s">
        <v>10</v>
      </c>
      <c r="C111" s="68" t="s">
        <v>20</v>
      </c>
      <c r="D111" s="69" t="s">
        <v>53</v>
      </c>
      <c r="E111" s="69" t="s">
        <v>46</v>
      </c>
      <c r="F111" s="69" t="s">
        <v>114</v>
      </c>
      <c r="G111" s="69"/>
      <c r="H111" s="77"/>
      <c r="I111" s="59">
        <f t="shared" si="17"/>
        <v>338.95968</v>
      </c>
      <c r="J111" s="59">
        <f t="shared" si="17"/>
        <v>405.1</v>
      </c>
      <c r="K111" s="59">
        <f t="shared" si="17"/>
        <v>350</v>
      </c>
      <c r="L111" s="41">
        <f t="shared" si="17"/>
        <v>350</v>
      </c>
      <c r="M111" s="41">
        <f t="shared" si="17"/>
        <v>550</v>
      </c>
    </row>
    <row r="112" spans="1:13" ht="75">
      <c r="A112" s="33"/>
      <c r="B112" s="70" t="s">
        <v>99</v>
      </c>
      <c r="C112" s="173">
        <v>992</v>
      </c>
      <c r="D112" s="69" t="s">
        <v>53</v>
      </c>
      <c r="E112" s="69" t="s">
        <v>46</v>
      </c>
      <c r="F112" s="69" t="s">
        <v>114</v>
      </c>
      <c r="G112" s="69" t="s">
        <v>4</v>
      </c>
      <c r="H112" s="77"/>
      <c r="I112" s="59">
        <v>338.95968</v>
      </c>
      <c r="J112" s="59">
        <v>405.1</v>
      </c>
      <c r="K112" s="59">
        <v>350</v>
      </c>
      <c r="L112" s="101">
        <v>350</v>
      </c>
      <c r="M112" s="105">
        <v>550</v>
      </c>
    </row>
    <row r="113" spans="1:13" ht="72" customHeight="1">
      <c r="A113" s="33"/>
      <c r="B113" s="64" t="s">
        <v>115</v>
      </c>
      <c r="C113" s="65" t="s">
        <v>20</v>
      </c>
      <c r="D113" s="55" t="s">
        <v>53</v>
      </c>
      <c r="E113" s="55" t="s">
        <v>116</v>
      </c>
      <c r="F113" s="39"/>
      <c r="G113" s="39"/>
      <c r="H113" s="43"/>
      <c r="I113" s="36">
        <f aca="true" t="shared" si="18" ref="I113:N117">I114</f>
        <v>265.259</v>
      </c>
      <c r="J113" s="99">
        <f t="shared" si="18"/>
        <v>729</v>
      </c>
      <c r="K113" s="36">
        <f t="shared" si="18"/>
        <v>100</v>
      </c>
      <c r="L113" s="36">
        <f t="shared" si="18"/>
        <v>130</v>
      </c>
      <c r="M113" s="36">
        <f t="shared" si="18"/>
        <v>400</v>
      </c>
    </row>
    <row r="114" spans="1:13" ht="93.75">
      <c r="A114" s="33"/>
      <c r="B114" s="111" t="s">
        <v>117</v>
      </c>
      <c r="C114" s="38" t="s">
        <v>20</v>
      </c>
      <c r="D114" s="39" t="s">
        <v>53</v>
      </c>
      <c r="E114" s="39" t="s">
        <v>116</v>
      </c>
      <c r="F114" s="39" t="s">
        <v>107</v>
      </c>
      <c r="G114" s="39"/>
      <c r="H114" s="43"/>
      <c r="I114" s="41">
        <f t="shared" si="18"/>
        <v>265.259</v>
      </c>
      <c r="J114" s="59">
        <f t="shared" si="18"/>
        <v>729</v>
      </c>
      <c r="K114" s="41">
        <f t="shared" si="18"/>
        <v>100</v>
      </c>
      <c r="L114" s="41">
        <f t="shared" si="18"/>
        <v>130</v>
      </c>
      <c r="M114" s="41">
        <f t="shared" si="18"/>
        <v>400</v>
      </c>
    </row>
    <row r="115" spans="1:13" ht="37.5">
      <c r="A115" s="33"/>
      <c r="B115" s="117" t="s">
        <v>204</v>
      </c>
      <c r="C115" s="38" t="s">
        <v>20</v>
      </c>
      <c r="D115" s="39" t="s">
        <v>53</v>
      </c>
      <c r="E115" s="39" t="s">
        <v>116</v>
      </c>
      <c r="F115" s="39" t="s">
        <v>106</v>
      </c>
      <c r="G115" s="39"/>
      <c r="H115" s="43"/>
      <c r="I115" s="41">
        <f t="shared" si="18"/>
        <v>265.259</v>
      </c>
      <c r="J115" s="59">
        <f t="shared" si="18"/>
        <v>729</v>
      </c>
      <c r="K115" s="41">
        <f t="shared" si="18"/>
        <v>100</v>
      </c>
      <c r="L115" s="41">
        <f t="shared" si="18"/>
        <v>130</v>
      </c>
      <c r="M115" s="41">
        <f t="shared" si="18"/>
        <v>400</v>
      </c>
    </row>
    <row r="116" spans="1:13" ht="56.25">
      <c r="A116" s="33"/>
      <c r="B116" s="117" t="s">
        <v>118</v>
      </c>
      <c r="C116" s="38" t="s">
        <v>20</v>
      </c>
      <c r="D116" s="39" t="s">
        <v>53</v>
      </c>
      <c r="E116" s="39" t="s">
        <v>116</v>
      </c>
      <c r="F116" s="39" t="s">
        <v>119</v>
      </c>
      <c r="G116" s="39"/>
      <c r="H116" s="43"/>
      <c r="I116" s="41">
        <f t="shared" si="18"/>
        <v>265.259</v>
      </c>
      <c r="J116" s="59">
        <f t="shared" si="18"/>
        <v>729</v>
      </c>
      <c r="K116" s="41">
        <f t="shared" si="18"/>
        <v>100</v>
      </c>
      <c r="L116" s="41">
        <f t="shared" si="18"/>
        <v>130</v>
      </c>
      <c r="M116" s="41">
        <f t="shared" si="18"/>
        <v>400</v>
      </c>
    </row>
    <row r="117" spans="1:14" ht="38.25" customHeight="1">
      <c r="A117" s="33"/>
      <c r="B117" s="47" t="s">
        <v>120</v>
      </c>
      <c r="C117" s="38" t="s">
        <v>20</v>
      </c>
      <c r="D117" s="39" t="s">
        <v>53</v>
      </c>
      <c r="E117" s="39" t="s">
        <v>116</v>
      </c>
      <c r="F117" s="39" t="s">
        <v>121</v>
      </c>
      <c r="G117" s="39"/>
      <c r="H117" s="43"/>
      <c r="I117" s="41">
        <f t="shared" si="18"/>
        <v>265.259</v>
      </c>
      <c r="J117" s="59">
        <f t="shared" si="18"/>
        <v>729</v>
      </c>
      <c r="K117" s="41">
        <f t="shared" si="18"/>
        <v>100</v>
      </c>
      <c r="L117" s="41">
        <f t="shared" si="18"/>
        <v>130</v>
      </c>
      <c r="M117" s="41">
        <f t="shared" si="18"/>
        <v>400</v>
      </c>
      <c r="N117" s="41">
        <f t="shared" si="18"/>
        <v>0</v>
      </c>
    </row>
    <row r="118" spans="1:13" ht="75">
      <c r="A118" s="33"/>
      <c r="B118" s="47" t="s">
        <v>99</v>
      </c>
      <c r="C118" s="38" t="s">
        <v>20</v>
      </c>
      <c r="D118" s="39" t="s">
        <v>53</v>
      </c>
      <c r="E118" s="39" t="s">
        <v>116</v>
      </c>
      <c r="F118" s="39" t="s">
        <v>121</v>
      </c>
      <c r="G118" s="39" t="s">
        <v>4</v>
      </c>
      <c r="H118" s="43"/>
      <c r="I118" s="41">
        <v>265.259</v>
      </c>
      <c r="J118" s="59">
        <v>729</v>
      </c>
      <c r="K118" s="41">
        <v>100</v>
      </c>
      <c r="L118" s="101">
        <v>130</v>
      </c>
      <c r="M118" s="105">
        <v>400</v>
      </c>
    </row>
    <row r="119" spans="1:13" ht="18.75">
      <c r="A119" s="33"/>
      <c r="B119" s="57" t="s">
        <v>25</v>
      </c>
      <c r="C119" s="34" t="s">
        <v>20</v>
      </c>
      <c r="D119" s="32" t="s">
        <v>42</v>
      </c>
      <c r="E119" s="24"/>
      <c r="F119" s="24"/>
      <c r="G119" s="24"/>
      <c r="H119" s="43"/>
      <c r="I119" s="130">
        <f>I120+I134</f>
        <v>64201.34680000001</v>
      </c>
      <c r="J119" s="99">
        <f>J120+J134</f>
        <v>28954.5</v>
      </c>
      <c r="K119" s="36">
        <f>K120+K134</f>
        <v>18056.199999999997</v>
      </c>
      <c r="L119" s="36">
        <f>L120+L134</f>
        <v>18862.1</v>
      </c>
      <c r="M119" s="36">
        <f>M120+M134</f>
        <v>18622.3</v>
      </c>
    </row>
    <row r="120" spans="1:13" ht="37.5">
      <c r="A120" s="33"/>
      <c r="B120" s="57" t="s">
        <v>59</v>
      </c>
      <c r="C120" s="34" t="s">
        <v>20</v>
      </c>
      <c r="D120" s="32" t="s">
        <v>42</v>
      </c>
      <c r="E120" s="32" t="s">
        <v>50</v>
      </c>
      <c r="F120" s="24"/>
      <c r="G120" s="24"/>
      <c r="H120" s="43" t="e">
        <f>H121+#REF!</f>
        <v>#REF!</v>
      </c>
      <c r="I120" s="130">
        <f>I121</f>
        <v>63726.44386000001</v>
      </c>
      <c r="J120" s="99">
        <f>J121</f>
        <v>27574.5</v>
      </c>
      <c r="K120" s="36">
        <f>K121</f>
        <v>17599.1</v>
      </c>
      <c r="L120" s="36">
        <f>L121</f>
        <v>17892.1</v>
      </c>
      <c r="M120" s="36">
        <f>M121</f>
        <v>17622.3</v>
      </c>
    </row>
    <row r="121" spans="1:13" ht="93.75">
      <c r="A121" s="33"/>
      <c r="B121" s="42" t="s">
        <v>186</v>
      </c>
      <c r="C121" s="49">
        <v>992</v>
      </c>
      <c r="D121" s="66" t="s">
        <v>42</v>
      </c>
      <c r="E121" s="66" t="s">
        <v>50</v>
      </c>
      <c r="F121" s="66" t="s">
        <v>122</v>
      </c>
      <c r="G121" s="24"/>
      <c r="H121" s="40" t="e">
        <f>H122</f>
        <v>#REF!</v>
      </c>
      <c r="I121" s="41">
        <f aca="true" t="shared" si="19" ref="I121:M124">I122</f>
        <v>63726.44386000001</v>
      </c>
      <c r="J121" s="59">
        <f t="shared" si="19"/>
        <v>27574.5</v>
      </c>
      <c r="K121" s="41">
        <f t="shared" si="19"/>
        <v>17599.1</v>
      </c>
      <c r="L121" s="41">
        <f t="shared" si="19"/>
        <v>17892.1</v>
      </c>
      <c r="M121" s="41">
        <f t="shared" si="19"/>
        <v>17622.3</v>
      </c>
    </row>
    <row r="122" spans="1:13" ht="37.5">
      <c r="A122" s="33"/>
      <c r="B122" s="56" t="s">
        <v>204</v>
      </c>
      <c r="C122" s="49">
        <v>992</v>
      </c>
      <c r="D122" s="66" t="s">
        <v>42</v>
      </c>
      <c r="E122" s="66" t="s">
        <v>50</v>
      </c>
      <c r="F122" s="39" t="s">
        <v>123</v>
      </c>
      <c r="G122" s="24"/>
      <c r="H122" s="40" t="e">
        <f>#REF!+H124</f>
        <v>#REF!</v>
      </c>
      <c r="I122" s="41">
        <f>I123</f>
        <v>63726.44386000001</v>
      </c>
      <c r="J122" s="59">
        <f t="shared" si="19"/>
        <v>27574.5</v>
      </c>
      <c r="K122" s="41">
        <f t="shared" si="19"/>
        <v>17599.1</v>
      </c>
      <c r="L122" s="41">
        <f t="shared" si="19"/>
        <v>17892.1</v>
      </c>
      <c r="M122" s="41">
        <f t="shared" si="19"/>
        <v>17622.3</v>
      </c>
    </row>
    <row r="123" spans="1:13" ht="92.25" customHeight="1">
      <c r="A123" s="33"/>
      <c r="B123" s="47" t="s">
        <v>124</v>
      </c>
      <c r="C123" s="49">
        <v>992</v>
      </c>
      <c r="D123" s="66" t="s">
        <v>42</v>
      </c>
      <c r="E123" s="66" t="s">
        <v>50</v>
      </c>
      <c r="F123" s="39" t="s">
        <v>125</v>
      </c>
      <c r="G123" s="24"/>
      <c r="H123" s="40"/>
      <c r="I123" s="41">
        <f>I124+I126+I131+I132</f>
        <v>63726.44386000001</v>
      </c>
      <c r="J123" s="59">
        <f>J124+J126+J130+J132+J128</f>
        <v>27574.5</v>
      </c>
      <c r="K123" s="59">
        <f>K124+K126+K130+K132</f>
        <v>17599.1</v>
      </c>
      <c r="L123" s="59">
        <f>L124+L126+L130+L132</f>
        <v>17892.1</v>
      </c>
      <c r="M123" s="59">
        <f>M124+M126+M130+M132</f>
        <v>17622.3</v>
      </c>
    </row>
    <row r="124" spans="1:13" ht="150">
      <c r="A124" s="33"/>
      <c r="B124" s="42" t="s">
        <v>256</v>
      </c>
      <c r="C124" s="49">
        <v>992</v>
      </c>
      <c r="D124" s="66" t="s">
        <v>42</v>
      </c>
      <c r="E124" s="66" t="s">
        <v>50</v>
      </c>
      <c r="F124" s="39" t="s">
        <v>126</v>
      </c>
      <c r="G124" s="24"/>
      <c r="H124" s="40"/>
      <c r="I124" s="41">
        <f>I125</f>
        <v>9440.79235</v>
      </c>
      <c r="J124" s="59">
        <f t="shared" si="19"/>
        <v>11978.3</v>
      </c>
      <c r="K124" s="41">
        <f t="shared" si="19"/>
        <v>17599.1</v>
      </c>
      <c r="L124" s="41">
        <f t="shared" si="19"/>
        <v>17892.1</v>
      </c>
      <c r="M124" s="41">
        <f t="shared" si="19"/>
        <v>17622.3</v>
      </c>
    </row>
    <row r="125" spans="1:13" ht="75">
      <c r="A125" s="33"/>
      <c r="B125" s="56" t="s">
        <v>99</v>
      </c>
      <c r="C125" s="49">
        <v>992</v>
      </c>
      <c r="D125" s="66" t="s">
        <v>42</v>
      </c>
      <c r="E125" s="66" t="s">
        <v>50</v>
      </c>
      <c r="F125" s="39" t="s">
        <v>127</v>
      </c>
      <c r="G125" s="24" t="s">
        <v>4</v>
      </c>
      <c r="H125" s="40"/>
      <c r="I125" s="41">
        <v>9440.79235</v>
      </c>
      <c r="J125" s="59">
        <v>11978.3</v>
      </c>
      <c r="K125" s="59">
        <v>17599.1</v>
      </c>
      <c r="L125" s="102">
        <v>17892.1</v>
      </c>
      <c r="M125" s="108">
        <v>17622.3</v>
      </c>
    </row>
    <row r="126" spans="1:13" ht="72" customHeight="1">
      <c r="A126" s="33"/>
      <c r="B126" s="56" t="s">
        <v>214</v>
      </c>
      <c r="C126" s="49">
        <v>992</v>
      </c>
      <c r="D126" s="66" t="s">
        <v>42</v>
      </c>
      <c r="E126" s="66" t="s">
        <v>50</v>
      </c>
      <c r="F126" s="39" t="s">
        <v>282</v>
      </c>
      <c r="G126" s="24"/>
      <c r="H126" s="40"/>
      <c r="I126" s="41">
        <f>I127</f>
        <v>41681.35859</v>
      </c>
      <c r="J126" s="59">
        <f>J127</f>
        <v>0</v>
      </c>
      <c r="K126" s="41">
        <f>K127</f>
        <v>0</v>
      </c>
      <c r="L126" s="41">
        <f>L127</f>
        <v>0</v>
      </c>
      <c r="M126" s="41">
        <f>M127</f>
        <v>0</v>
      </c>
    </row>
    <row r="127" spans="1:13" ht="75">
      <c r="A127" s="33"/>
      <c r="B127" s="47" t="s">
        <v>99</v>
      </c>
      <c r="C127" s="49">
        <v>992</v>
      </c>
      <c r="D127" s="66" t="s">
        <v>42</v>
      </c>
      <c r="E127" s="66" t="s">
        <v>50</v>
      </c>
      <c r="F127" s="39" t="s">
        <v>282</v>
      </c>
      <c r="G127" s="24" t="s">
        <v>4</v>
      </c>
      <c r="H127" s="40"/>
      <c r="I127" s="41">
        <v>41681.35859</v>
      </c>
      <c r="J127" s="59">
        <v>0</v>
      </c>
      <c r="K127" s="41">
        <v>0</v>
      </c>
      <c r="L127" s="41">
        <v>0</v>
      </c>
      <c r="M127" s="41">
        <v>0</v>
      </c>
    </row>
    <row r="128" spans="1:13" ht="112.5">
      <c r="A128" s="33"/>
      <c r="B128" s="138" t="s">
        <v>323</v>
      </c>
      <c r="C128" s="139">
        <v>992</v>
      </c>
      <c r="D128" s="140" t="s">
        <v>42</v>
      </c>
      <c r="E128" s="140" t="s">
        <v>50</v>
      </c>
      <c r="F128" s="141" t="s">
        <v>324</v>
      </c>
      <c r="G128" s="141"/>
      <c r="H128" s="40"/>
      <c r="I128" s="59">
        <f>I129</f>
        <v>0</v>
      </c>
      <c r="J128" s="59">
        <f>J129</f>
        <v>489.1</v>
      </c>
      <c r="K128" s="59">
        <f>K129</f>
        <v>0</v>
      </c>
      <c r="L128" s="59">
        <f>L129</f>
        <v>0</v>
      </c>
      <c r="M128" s="59">
        <f>M129</f>
        <v>0</v>
      </c>
    </row>
    <row r="129" spans="1:13" ht="75">
      <c r="A129" s="33"/>
      <c r="B129" s="138" t="s">
        <v>99</v>
      </c>
      <c r="C129" s="139">
        <v>992</v>
      </c>
      <c r="D129" s="140" t="s">
        <v>42</v>
      </c>
      <c r="E129" s="140" t="s">
        <v>50</v>
      </c>
      <c r="F129" s="141" t="s">
        <v>324</v>
      </c>
      <c r="G129" s="141" t="s">
        <v>4</v>
      </c>
      <c r="H129" s="40"/>
      <c r="I129" s="41">
        <v>0</v>
      </c>
      <c r="J129" s="59">
        <v>489.1</v>
      </c>
      <c r="K129" s="41">
        <v>0</v>
      </c>
      <c r="L129" s="41">
        <v>0</v>
      </c>
      <c r="M129" s="41">
        <v>0</v>
      </c>
    </row>
    <row r="130" spans="1:13" ht="75">
      <c r="A130" s="33"/>
      <c r="B130" s="56" t="s">
        <v>284</v>
      </c>
      <c r="C130" s="49">
        <v>992</v>
      </c>
      <c r="D130" s="66" t="s">
        <v>42</v>
      </c>
      <c r="E130" s="66" t="s">
        <v>50</v>
      </c>
      <c r="F130" s="39" t="s">
        <v>283</v>
      </c>
      <c r="G130" s="24"/>
      <c r="H130" s="40"/>
      <c r="I130" s="41">
        <f>I131</f>
        <v>10410.51552</v>
      </c>
      <c r="J130" s="59">
        <f>J131</f>
        <v>15107.1</v>
      </c>
      <c r="K130" s="41">
        <f>K131</f>
        <v>0</v>
      </c>
      <c r="L130" s="41">
        <f>L131</f>
        <v>0</v>
      </c>
      <c r="M130" s="41">
        <f>M131</f>
        <v>0</v>
      </c>
    </row>
    <row r="131" spans="1:13" ht="75">
      <c r="A131" s="33"/>
      <c r="B131" s="47" t="s">
        <v>99</v>
      </c>
      <c r="C131" s="49">
        <v>992</v>
      </c>
      <c r="D131" s="66" t="s">
        <v>42</v>
      </c>
      <c r="E131" s="66" t="s">
        <v>50</v>
      </c>
      <c r="F131" s="39" t="s">
        <v>283</v>
      </c>
      <c r="G131" s="24" t="s">
        <v>4</v>
      </c>
      <c r="H131" s="40"/>
      <c r="I131" s="41">
        <v>10410.51552</v>
      </c>
      <c r="J131" s="59">
        <v>15107.1</v>
      </c>
      <c r="K131" s="59">
        <v>0</v>
      </c>
      <c r="L131" s="59">
        <v>0</v>
      </c>
      <c r="M131" s="126">
        <v>0</v>
      </c>
    </row>
    <row r="132" spans="1:13" ht="93.75">
      <c r="A132" s="33"/>
      <c r="B132" s="56" t="s">
        <v>214</v>
      </c>
      <c r="C132" s="49">
        <v>992</v>
      </c>
      <c r="D132" s="66" t="s">
        <v>42</v>
      </c>
      <c r="E132" s="66" t="s">
        <v>50</v>
      </c>
      <c r="F132" s="39" t="s">
        <v>285</v>
      </c>
      <c r="G132" s="24"/>
      <c r="H132" s="40"/>
      <c r="I132" s="41">
        <f>I133</f>
        <v>2193.7774</v>
      </c>
      <c r="J132" s="59">
        <f>J133</f>
        <v>0</v>
      </c>
      <c r="K132" s="41">
        <f>K133</f>
        <v>0</v>
      </c>
      <c r="L132" s="41">
        <f>L133</f>
        <v>0</v>
      </c>
      <c r="M132" s="41">
        <f>M133</f>
        <v>0</v>
      </c>
    </row>
    <row r="133" spans="1:13" ht="75">
      <c r="A133" s="33"/>
      <c r="B133" s="47" t="s">
        <v>99</v>
      </c>
      <c r="C133" s="49">
        <v>992</v>
      </c>
      <c r="D133" s="66" t="s">
        <v>42</v>
      </c>
      <c r="E133" s="66" t="s">
        <v>50</v>
      </c>
      <c r="F133" s="39" t="s">
        <v>285</v>
      </c>
      <c r="G133" s="24" t="s">
        <v>4</v>
      </c>
      <c r="H133" s="40"/>
      <c r="I133" s="41">
        <v>2193.7774</v>
      </c>
      <c r="J133" s="59">
        <v>0</v>
      </c>
      <c r="K133" s="41">
        <v>0</v>
      </c>
      <c r="L133" s="41">
        <v>0</v>
      </c>
      <c r="M133" s="41">
        <v>0</v>
      </c>
    </row>
    <row r="134" spans="1:13" ht="37.5">
      <c r="A134" s="33"/>
      <c r="B134" s="57" t="s">
        <v>41</v>
      </c>
      <c r="C134" s="34" t="s">
        <v>20</v>
      </c>
      <c r="D134" s="32" t="s">
        <v>42</v>
      </c>
      <c r="E134" s="32" t="s">
        <v>34</v>
      </c>
      <c r="F134" s="24"/>
      <c r="G134" s="24"/>
      <c r="H134" s="40">
        <f>H135</f>
        <v>2000</v>
      </c>
      <c r="I134" s="36">
        <f>I135+I140</f>
        <v>474.90294</v>
      </c>
      <c r="J134" s="99">
        <f>J135+J140</f>
        <v>1380</v>
      </c>
      <c r="K134" s="36">
        <f>K135+K140</f>
        <v>457.1</v>
      </c>
      <c r="L134" s="36">
        <f>L135+L140</f>
        <v>970</v>
      </c>
      <c r="M134" s="36">
        <f>M135+M140</f>
        <v>1000</v>
      </c>
    </row>
    <row r="135" spans="1:13" ht="96.75" customHeight="1">
      <c r="A135" s="33"/>
      <c r="B135" s="42" t="s">
        <v>187</v>
      </c>
      <c r="C135" s="58" t="s">
        <v>20</v>
      </c>
      <c r="D135" s="24" t="s">
        <v>42</v>
      </c>
      <c r="E135" s="24" t="s">
        <v>34</v>
      </c>
      <c r="F135" s="39" t="s">
        <v>94</v>
      </c>
      <c r="G135" s="24"/>
      <c r="H135" s="40">
        <v>2000</v>
      </c>
      <c r="I135" s="41">
        <f>I136</f>
        <v>474.90294</v>
      </c>
      <c r="J135" s="59">
        <f>J136</f>
        <v>1180</v>
      </c>
      <c r="K135" s="41">
        <f>K136</f>
        <v>457.1</v>
      </c>
      <c r="L135" s="41">
        <f>L136</f>
        <v>970</v>
      </c>
      <c r="M135" s="41">
        <f>M136</f>
        <v>1000</v>
      </c>
    </row>
    <row r="136" spans="1:13" ht="37.5">
      <c r="A136" s="33"/>
      <c r="B136" s="56" t="s">
        <v>204</v>
      </c>
      <c r="C136" s="58" t="s">
        <v>20</v>
      </c>
      <c r="D136" s="24" t="s">
        <v>42</v>
      </c>
      <c r="E136" s="24" t="s">
        <v>34</v>
      </c>
      <c r="F136" s="39" t="s">
        <v>95</v>
      </c>
      <c r="G136" s="24"/>
      <c r="H136" s="40"/>
      <c r="I136" s="41">
        <f>I138</f>
        <v>474.90294</v>
      </c>
      <c r="J136" s="59">
        <f>J138</f>
        <v>1180</v>
      </c>
      <c r="K136" s="41">
        <f>K138</f>
        <v>457.1</v>
      </c>
      <c r="L136" s="41">
        <f>L138</f>
        <v>970</v>
      </c>
      <c r="M136" s="41">
        <f>M138</f>
        <v>1000</v>
      </c>
    </row>
    <row r="137" spans="1:13" ht="150">
      <c r="A137" s="33"/>
      <c r="B137" s="117" t="s">
        <v>96</v>
      </c>
      <c r="C137" s="38" t="s">
        <v>20</v>
      </c>
      <c r="D137" s="39" t="s">
        <v>42</v>
      </c>
      <c r="E137" s="39" t="s">
        <v>34</v>
      </c>
      <c r="F137" s="39" t="s">
        <v>97</v>
      </c>
      <c r="G137" s="24"/>
      <c r="H137" s="40"/>
      <c r="I137" s="41">
        <f aca="true" t="shared" si="20" ref="I137:M138">I138</f>
        <v>474.90294</v>
      </c>
      <c r="J137" s="59">
        <f t="shared" si="20"/>
        <v>1180</v>
      </c>
      <c r="K137" s="41">
        <f t="shared" si="20"/>
        <v>457.1</v>
      </c>
      <c r="L137" s="41">
        <f t="shared" si="20"/>
        <v>970</v>
      </c>
      <c r="M137" s="41">
        <f t="shared" si="20"/>
        <v>1000</v>
      </c>
    </row>
    <row r="138" spans="1:13" ht="56.25">
      <c r="A138" s="33"/>
      <c r="B138" s="113" t="s">
        <v>65</v>
      </c>
      <c r="C138" s="58" t="s">
        <v>20</v>
      </c>
      <c r="D138" s="24" t="s">
        <v>42</v>
      </c>
      <c r="E138" s="24" t="s">
        <v>34</v>
      </c>
      <c r="F138" s="39" t="s">
        <v>128</v>
      </c>
      <c r="G138" s="24"/>
      <c r="H138" s="40">
        <v>170</v>
      </c>
      <c r="I138" s="41">
        <f t="shared" si="20"/>
        <v>474.90294</v>
      </c>
      <c r="J138" s="59">
        <f t="shared" si="20"/>
        <v>1180</v>
      </c>
      <c r="K138" s="41">
        <f t="shared" si="20"/>
        <v>457.1</v>
      </c>
      <c r="L138" s="41">
        <f t="shared" si="20"/>
        <v>970</v>
      </c>
      <c r="M138" s="41">
        <f t="shared" si="20"/>
        <v>1000</v>
      </c>
    </row>
    <row r="139" spans="1:13" ht="75">
      <c r="A139" s="33"/>
      <c r="B139" s="56" t="s">
        <v>99</v>
      </c>
      <c r="C139" s="58" t="s">
        <v>20</v>
      </c>
      <c r="D139" s="24" t="s">
        <v>42</v>
      </c>
      <c r="E139" s="24" t="s">
        <v>34</v>
      </c>
      <c r="F139" s="39" t="s">
        <v>128</v>
      </c>
      <c r="G139" s="24" t="s">
        <v>4</v>
      </c>
      <c r="H139" s="40">
        <v>70</v>
      </c>
      <c r="I139" s="41">
        <v>474.90294</v>
      </c>
      <c r="J139" s="59">
        <v>1180</v>
      </c>
      <c r="K139" s="41">
        <v>457.1</v>
      </c>
      <c r="L139" s="101">
        <v>970</v>
      </c>
      <c r="M139" s="105">
        <v>1000</v>
      </c>
    </row>
    <row r="140" spans="1:13" ht="112.5">
      <c r="A140" s="33"/>
      <c r="B140" s="42" t="s">
        <v>215</v>
      </c>
      <c r="C140" s="58" t="s">
        <v>20</v>
      </c>
      <c r="D140" s="24" t="s">
        <v>42</v>
      </c>
      <c r="E140" s="24" t="s">
        <v>34</v>
      </c>
      <c r="F140" s="39" t="s">
        <v>216</v>
      </c>
      <c r="G140" s="24"/>
      <c r="H140" s="40"/>
      <c r="I140" s="41">
        <f aca="true" t="shared" si="21" ref="I140:M143">I141</f>
        <v>0</v>
      </c>
      <c r="J140" s="59">
        <f t="shared" si="21"/>
        <v>200</v>
      </c>
      <c r="K140" s="41">
        <f t="shared" si="21"/>
        <v>0</v>
      </c>
      <c r="L140" s="41">
        <f t="shared" si="21"/>
        <v>0</v>
      </c>
      <c r="M140" s="41">
        <f t="shared" si="21"/>
        <v>0</v>
      </c>
    </row>
    <row r="141" spans="1:13" ht="37.5">
      <c r="A141" s="33"/>
      <c r="B141" s="56" t="s">
        <v>217</v>
      </c>
      <c r="C141" s="58" t="s">
        <v>20</v>
      </c>
      <c r="D141" s="24" t="s">
        <v>42</v>
      </c>
      <c r="E141" s="24" t="s">
        <v>34</v>
      </c>
      <c r="F141" s="39" t="s">
        <v>218</v>
      </c>
      <c r="G141" s="24"/>
      <c r="H141" s="40"/>
      <c r="I141" s="41">
        <f t="shared" si="21"/>
        <v>0</v>
      </c>
      <c r="J141" s="59">
        <f t="shared" si="21"/>
        <v>200</v>
      </c>
      <c r="K141" s="41">
        <f t="shared" si="21"/>
        <v>0</v>
      </c>
      <c r="L141" s="41">
        <f t="shared" si="21"/>
        <v>0</v>
      </c>
      <c r="M141" s="41">
        <f t="shared" si="21"/>
        <v>0</v>
      </c>
    </row>
    <row r="142" spans="1:13" ht="76.5" customHeight="1">
      <c r="A142" s="33"/>
      <c r="B142" s="56" t="s">
        <v>195</v>
      </c>
      <c r="C142" s="58" t="s">
        <v>20</v>
      </c>
      <c r="D142" s="24" t="s">
        <v>42</v>
      </c>
      <c r="E142" s="24" t="s">
        <v>34</v>
      </c>
      <c r="F142" s="39" t="s">
        <v>196</v>
      </c>
      <c r="G142" s="24"/>
      <c r="H142" s="40"/>
      <c r="I142" s="41">
        <f t="shared" si="21"/>
        <v>0</v>
      </c>
      <c r="J142" s="59">
        <f t="shared" si="21"/>
        <v>200</v>
      </c>
      <c r="K142" s="41">
        <f t="shared" si="21"/>
        <v>0</v>
      </c>
      <c r="L142" s="41">
        <f t="shared" si="21"/>
        <v>0</v>
      </c>
      <c r="M142" s="41">
        <f t="shared" si="21"/>
        <v>0</v>
      </c>
    </row>
    <row r="143" spans="1:13" ht="75">
      <c r="A143" s="33"/>
      <c r="B143" s="56" t="s">
        <v>197</v>
      </c>
      <c r="C143" s="58" t="s">
        <v>20</v>
      </c>
      <c r="D143" s="24" t="s">
        <v>42</v>
      </c>
      <c r="E143" s="24" t="s">
        <v>34</v>
      </c>
      <c r="F143" s="39" t="s">
        <v>198</v>
      </c>
      <c r="G143" s="24"/>
      <c r="H143" s="40"/>
      <c r="I143" s="41">
        <f t="shared" si="21"/>
        <v>0</v>
      </c>
      <c r="J143" s="59">
        <f t="shared" si="21"/>
        <v>200</v>
      </c>
      <c r="K143" s="41">
        <f t="shared" si="21"/>
        <v>0</v>
      </c>
      <c r="L143" s="41">
        <f t="shared" si="21"/>
        <v>0</v>
      </c>
      <c r="M143" s="41">
        <f t="shared" si="21"/>
        <v>0</v>
      </c>
    </row>
    <row r="144" spans="1:13" ht="75">
      <c r="A144" s="33"/>
      <c r="B144" s="56" t="s">
        <v>99</v>
      </c>
      <c r="C144" s="58" t="s">
        <v>20</v>
      </c>
      <c r="D144" s="24" t="s">
        <v>42</v>
      </c>
      <c r="E144" s="24" t="s">
        <v>34</v>
      </c>
      <c r="F144" s="39" t="s">
        <v>198</v>
      </c>
      <c r="G144" s="24" t="s">
        <v>4</v>
      </c>
      <c r="H144" s="40"/>
      <c r="I144" s="41">
        <v>0</v>
      </c>
      <c r="J144" s="59">
        <v>200</v>
      </c>
      <c r="K144" s="41">
        <v>0</v>
      </c>
      <c r="L144" s="101">
        <v>0</v>
      </c>
      <c r="M144" s="105">
        <v>0</v>
      </c>
    </row>
    <row r="145" spans="1:13" ht="37.5">
      <c r="A145" s="33"/>
      <c r="B145" s="57" t="s">
        <v>27</v>
      </c>
      <c r="C145" s="34" t="s">
        <v>20</v>
      </c>
      <c r="D145" s="32" t="s">
        <v>44</v>
      </c>
      <c r="E145" s="32"/>
      <c r="F145" s="32"/>
      <c r="G145" s="32"/>
      <c r="H145" s="67" t="e">
        <f>H164</f>
        <v>#REF!</v>
      </c>
      <c r="I145" s="130">
        <f>I164+I173+I201+I146</f>
        <v>24053.90012</v>
      </c>
      <c r="J145" s="99">
        <f>J164+J173+J201+J146</f>
        <v>35161.7</v>
      </c>
      <c r="K145" s="36">
        <f>K164+K173+K201+K146</f>
        <v>189064.40000000002</v>
      </c>
      <c r="L145" s="36">
        <f>L164+L173+L201+L146</f>
        <v>14300</v>
      </c>
      <c r="M145" s="36">
        <f>M164+M173+M201+M146</f>
        <v>16666.9</v>
      </c>
    </row>
    <row r="146" spans="1:13" ht="18.75">
      <c r="A146" s="33"/>
      <c r="B146" s="57" t="s">
        <v>74</v>
      </c>
      <c r="C146" s="34" t="s">
        <v>20</v>
      </c>
      <c r="D146" s="32" t="s">
        <v>44</v>
      </c>
      <c r="E146" s="32" t="s">
        <v>51</v>
      </c>
      <c r="F146" s="32"/>
      <c r="G146" s="32"/>
      <c r="H146" s="67"/>
      <c r="I146" s="36">
        <f>I147</f>
        <v>28.36058</v>
      </c>
      <c r="J146" s="36">
        <f>J147</f>
        <v>450</v>
      </c>
      <c r="K146" s="36">
        <f>K147+K152</f>
        <v>131187.7</v>
      </c>
      <c r="L146" s="36">
        <f>L147</f>
        <v>100</v>
      </c>
      <c r="M146" s="36">
        <f>M147</f>
        <v>100</v>
      </c>
    </row>
    <row r="147" spans="1:13" ht="131.25">
      <c r="A147" s="33"/>
      <c r="B147" s="42" t="s">
        <v>133</v>
      </c>
      <c r="C147" s="58" t="s">
        <v>20</v>
      </c>
      <c r="D147" s="24" t="s">
        <v>44</v>
      </c>
      <c r="E147" s="24" t="s">
        <v>51</v>
      </c>
      <c r="F147" s="39" t="s">
        <v>129</v>
      </c>
      <c r="G147" s="24"/>
      <c r="H147" s="40"/>
      <c r="I147" s="41">
        <f>I148</f>
        <v>28.36058</v>
      </c>
      <c r="J147" s="59">
        <f aca="true" t="shared" si="22" ref="J147:M150">J148</f>
        <v>450</v>
      </c>
      <c r="K147" s="41">
        <f t="shared" si="22"/>
        <v>100</v>
      </c>
      <c r="L147" s="41">
        <f t="shared" si="22"/>
        <v>100</v>
      </c>
      <c r="M147" s="41">
        <f t="shared" si="22"/>
        <v>100</v>
      </c>
    </row>
    <row r="148" spans="1:13" ht="18.75">
      <c r="A148" s="33"/>
      <c r="B148" s="42" t="s">
        <v>74</v>
      </c>
      <c r="C148" s="38" t="s">
        <v>20</v>
      </c>
      <c r="D148" s="39" t="s">
        <v>44</v>
      </c>
      <c r="E148" s="39" t="s">
        <v>51</v>
      </c>
      <c r="F148" s="39" t="s">
        <v>130</v>
      </c>
      <c r="G148" s="24"/>
      <c r="H148" s="40"/>
      <c r="I148" s="41">
        <f>I149</f>
        <v>28.36058</v>
      </c>
      <c r="J148" s="59">
        <f t="shared" si="22"/>
        <v>450</v>
      </c>
      <c r="K148" s="41">
        <f t="shared" si="22"/>
        <v>100</v>
      </c>
      <c r="L148" s="41">
        <f t="shared" si="22"/>
        <v>100</v>
      </c>
      <c r="M148" s="41">
        <f t="shared" si="22"/>
        <v>100</v>
      </c>
    </row>
    <row r="149" spans="1:13" ht="76.5" customHeight="1">
      <c r="A149" s="33"/>
      <c r="B149" s="111" t="s">
        <v>212</v>
      </c>
      <c r="C149" s="38" t="s">
        <v>20</v>
      </c>
      <c r="D149" s="39" t="s">
        <v>44</v>
      </c>
      <c r="E149" s="39" t="s">
        <v>51</v>
      </c>
      <c r="F149" s="39" t="s">
        <v>131</v>
      </c>
      <c r="G149" s="24"/>
      <c r="H149" s="40"/>
      <c r="I149" s="41">
        <f>I150</f>
        <v>28.36058</v>
      </c>
      <c r="J149" s="59">
        <f t="shared" si="22"/>
        <v>450</v>
      </c>
      <c r="K149" s="41">
        <f t="shared" si="22"/>
        <v>100</v>
      </c>
      <c r="L149" s="41">
        <f t="shared" si="22"/>
        <v>100</v>
      </c>
      <c r="M149" s="41">
        <f t="shared" si="22"/>
        <v>100</v>
      </c>
    </row>
    <row r="150" spans="1:13" ht="37.5">
      <c r="A150" s="33"/>
      <c r="B150" s="56" t="s">
        <v>75</v>
      </c>
      <c r="C150" s="58" t="s">
        <v>20</v>
      </c>
      <c r="D150" s="24" t="s">
        <v>44</v>
      </c>
      <c r="E150" s="24" t="s">
        <v>51</v>
      </c>
      <c r="F150" s="39" t="s">
        <v>132</v>
      </c>
      <c r="G150" s="24"/>
      <c r="H150" s="40"/>
      <c r="I150" s="41">
        <f>I151</f>
        <v>28.36058</v>
      </c>
      <c r="J150" s="59">
        <f t="shared" si="22"/>
        <v>450</v>
      </c>
      <c r="K150" s="41">
        <f t="shared" si="22"/>
        <v>100</v>
      </c>
      <c r="L150" s="41">
        <f t="shared" si="22"/>
        <v>100</v>
      </c>
      <c r="M150" s="41">
        <f t="shared" si="22"/>
        <v>100</v>
      </c>
    </row>
    <row r="151" spans="1:13" ht="75">
      <c r="A151" s="33"/>
      <c r="B151" s="56" t="s">
        <v>99</v>
      </c>
      <c r="C151" s="58" t="s">
        <v>20</v>
      </c>
      <c r="D151" s="24" t="s">
        <v>44</v>
      </c>
      <c r="E151" s="24" t="s">
        <v>51</v>
      </c>
      <c r="F151" s="39" t="s">
        <v>132</v>
      </c>
      <c r="G151" s="24" t="s">
        <v>4</v>
      </c>
      <c r="H151" s="40"/>
      <c r="I151" s="41">
        <v>28.36058</v>
      </c>
      <c r="J151" s="59">
        <v>450</v>
      </c>
      <c r="K151" s="41">
        <v>100</v>
      </c>
      <c r="L151" s="101">
        <v>100</v>
      </c>
      <c r="M151" s="105">
        <v>100</v>
      </c>
    </row>
    <row r="152" spans="1:13" ht="112.5">
      <c r="A152" s="33"/>
      <c r="B152" s="142" t="s">
        <v>330</v>
      </c>
      <c r="C152" s="143" t="s">
        <v>20</v>
      </c>
      <c r="D152" s="144" t="s">
        <v>44</v>
      </c>
      <c r="E152" s="144" t="s">
        <v>51</v>
      </c>
      <c r="F152" s="144" t="s">
        <v>331</v>
      </c>
      <c r="G152" s="144"/>
      <c r="H152" s="40"/>
      <c r="I152" s="41">
        <f aca="true" t="shared" si="23" ref="I152:M153">I153</f>
        <v>0</v>
      </c>
      <c r="J152" s="41">
        <f t="shared" si="23"/>
        <v>0</v>
      </c>
      <c r="K152" s="41">
        <f t="shared" si="23"/>
        <v>131087.7</v>
      </c>
      <c r="L152" s="41">
        <f t="shared" si="23"/>
        <v>0</v>
      </c>
      <c r="M152" s="41">
        <f t="shared" si="23"/>
        <v>0</v>
      </c>
    </row>
    <row r="153" spans="1:13" ht="37.5">
      <c r="A153" s="33"/>
      <c r="B153" s="145" t="s">
        <v>204</v>
      </c>
      <c r="C153" s="143" t="s">
        <v>20</v>
      </c>
      <c r="D153" s="144" t="s">
        <v>44</v>
      </c>
      <c r="E153" s="144" t="s">
        <v>51</v>
      </c>
      <c r="F153" s="144" t="s">
        <v>332</v>
      </c>
      <c r="G153" s="144"/>
      <c r="H153" s="40"/>
      <c r="I153" s="41">
        <f t="shared" si="23"/>
        <v>0</v>
      </c>
      <c r="J153" s="41">
        <f t="shared" si="23"/>
        <v>0</v>
      </c>
      <c r="K153" s="41">
        <f t="shared" si="23"/>
        <v>131087.7</v>
      </c>
      <c r="L153" s="41">
        <f t="shared" si="23"/>
        <v>0</v>
      </c>
      <c r="M153" s="41">
        <f t="shared" si="23"/>
        <v>0</v>
      </c>
    </row>
    <row r="154" spans="1:13" ht="93.75">
      <c r="A154" s="33"/>
      <c r="B154" s="145" t="s">
        <v>333</v>
      </c>
      <c r="C154" s="143" t="s">
        <v>20</v>
      </c>
      <c r="D154" s="144" t="s">
        <v>44</v>
      </c>
      <c r="E154" s="144" t="s">
        <v>51</v>
      </c>
      <c r="F154" s="144" t="s">
        <v>334</v>
      </c>
      <c r="G154" s="144"/>
      <c r="H154" s="40"/>
      <c r="I154" s="41">
        <f>I155+I158+I161</f>
        <v>0</v>
      </c>
      <c r="J154" s="41">
        <f>J155+J158+J161</f>
        <v>0</v>
      </c>
      <c r="K154" s="41">
        <f>K155+K158+K161</f>
        <v>131087.7</v>
      </c>
      <c r="L154" s="41">
        <f>L155+L158+L161</f>
        <v>0</v>
      </c>
      <c r="M154" s="41">
        <f>M155+M158+M161</f>
        <v>0</v>
      </c>
    </row>
    <row r="155" spans="1:13" ht="187.5">
      <c r="A155" s="33"/>
      <c r="B155" s="145" t="s">
        <v>335</v>
      </c>
      <c r="C155" s="143" t="s">
        <v>20</v>
      </c>
      <c r="D155" s="144" t="s">
        <v>44</v>
      </c>
      <c r="E155" s="144" t="s">
        <v>51</v>
      </c>
      <c r="F155" s="144" t="s">
        <v>336</v>
      </c>
      <c r="G155" s="144"/>
      <c r="H155" s="40"/>
      <c r="I155" s="41">
        <f>I156+I157</f>
        <v>0</v>
      </c>
      <c r="J155" s="41">
        <f>J156+J157</f>
        <v>0</v>
      </c>
      <c r="K155" s="41">
        <f>K156+K157</f>
        <v>72952.20000000001</v>
      </c>
      <c r="L155" s="41">
        <f>L156+L157</f>
        <v>0</v>
      </c>
      <c r="M155" s="41">
        <f>M156+M157</f>
        <v>0</v>
      </c>
    </row>
    <row r="156" spans="1:13" ht="75">
      <c r="A156" s="33"/>
      <c r="B156" s="145" t="s">
        <v>210</v>
      </c>
      <c r="C156" s="143" t="s">
        <v>20</v>
      </c>
      <c r="D156" s="144" t="s">
        <v>44</v>
      </c>
      <c r="E156" s="144" t="s">
        <v>51</v>
      </c>
      <c r="F156" s="144" t="s">
        <v>336</v>
      </c>
      <c r="G156" s="144" t="s">
        <v>11</v>
      </c>
      <c r="H156" s="40"/>
      <c r="I156" s="41">
        <v>0</v>
      </c>
      <c r="J156" s="59">
        <v>0</v>
      </c>
      <c r="K156" s="41">
        <v>56173.3</v>
      </c>
      <c r="L156" s="101">
        <v>0</v>
      </c>
      <c r="M156" s="105">
        <v>0</v>
      </c>
    </row>
    <row r="157" spans="1:13" ht="37.5">
      <c r="A157" s="33"/>
      <c r="B157" s="145" t="s">
        <v>5</v>
      </c>
      <c r="C157" s="143" t="s">
        <v>20</v>
      </c>
      <c r="D157" s="144" t="s">
        <v>44</v>
      </c>
      <c r="E157" s="144" t="s">
        <v>51</v>
      </c>
      <c r="F157" s="144" t="s">
        <v>336</v>
      </c>
      <c r="G157" s="144" t="s">
        <v>6</v>
      </c>
      <c r="H157" s="40"/>
      <c r="I157" s="41">
        <v>0</v>
      </c>
      <c r="J157" s="59">
        <v>0</v>
      </c>
      <c r="K157" s="41">
        <v>16778.9</v>
      </c>
      <c r="L157" s="101">
        <v>0</v>
      </c>
      <c r="M157" s="105">
        <v>0</v>
      </c>
    </row>
    <row r="158" spans="1:13" ht="187.5">
      <c r="A158" s="33"/>
      <c r="B158" s="145" t="s">
        <v>335</v>
      </c>
      <c r="C158" s="143" t="s">
        <v>20</v>
      </c>
      <c r="D158" s="144" t="s">
        <v>44</v>
      </c>
      <c r="E158" s="144" t="s">
        <v>51</v>
      </c>
      <c r="F158" s="144" t="s">
        <v>337</v>
      </c>
      <c r="G158" s="144"/>
      <c r="H158" s="40"/>
      <c r="I158" s="41">
        <f>I159+I160</f>
        <v>0</v>
      </c>
      <c r="J158" s="41">
        <f>J159+J160</f>
        <v>0</v>
      </c>
      <c r="K158" s="41">
        <f>K159+K160</f>
        <v>57483.299999999996</v>
      </c>
      <c r="L158" s="41">
        <f>L159+L160</f>
        <v>0</v>
      </c>
      <c r="M158" s="41">
        <f>M159+M160</f>
        <v>0</v>
      </c>
    </row>
    <row r="159" spans="1:13" ht="75">
      <c r="A159" s="33"/>
      <c r="B159" s="145" t="s">
        <v>210</v>
      </c>
      <c r="C159" s="143" t="s">
        <v>20</v>
      </c>
      <c r="D159" s="144" t="s">
        <v>44</v>
      </c>
      <c r="E159" s="144" t="s">
        <v>51</v>
      </c>
      <c r="F159" s="144" t="s">
        <v>337</v>
      </c>
      <c r="G159" s="144" t="s">
        <v>11</v>
      </c>
      <c r="H159" s="40"/>
      <c r="I159" s="41">
        <v>0</v>
      </c>
      <c r="J159" s="59">
        <v>0</v>
      </c>
      <c r="K159" s="41">
        <v>44262.2</v>
      </c>
      <c r="L159" s="101">
        <v>0</v>
      </c>
      <c r="M159" s="105">
        <v>0</v>
      </c>
    </row>
    <row r="160" spans="1:13" ht="37.5">
      <c r="A160" s="33"/>
      <c r="B160" s="145" t="s">
        <v>5</v>
      </c>
      <c r="C160" s="143" t="s">
        <v>20</v>
      </c>
      <c r="D160" s="144" t="s">
        <v>44</v>
      </c>
      <c r="E160" s="144" t="s">
        <v>51</v>
      </c>
      <c r="F160" s="144" t="s">
        <v>337</v>
      </c>
      <c r="G160" s="144" t="s">
        <v>6</v>
      </c>
      <c r="H160" s="40"/>
      <c r="I160" s="41">
        <v>0</v>
      </c>
      <c r="J160" s="59">
        <v>0</v>
      </c>
      <c r="K160" s="41">
        <v>13221.1</v>
      </c>
      <c r="L160" s="101">
        <v>0</v>
      </c>
      <c r="M160" s="105">
        <v>0</v>
      </c>
    </row>
    <row r="161" spans="1:13" ht="179.25" customHeight="1">
      <c r="A161" s="33"/>
      <c r="B161" s="145" t="s">
        <v>335</v>
      </c>
      <c r="C161" s="143" t="s">
        <v>20</v>
      </c>
      <c r="D161" s="144" t="s">
        <v>44</v>
      </c>
      <c r="E161" s="144" t="s">
        <v>51</v>
      </c>
      <c r="F161" s="144" t="s">
        <v>338</v>
      </c>
      <c r="G161" s="144"/>
      <c r="H161" s="128"/>
      <c r="I161" s="59">
        <f aca="true" t="shared" si="24" ref="I161:M162">I162</f>
        <v>0</v>
      </c>
      <c r="J161" s="59">
        <f t="shared" si="24"/>
        <v>0</v>
      </c>
      <c r="K161" s="59">
        <f>K162+K163</f>
        <v>652.2</v>
      </c>
      <c r="L161" s="59">
        <f t="shared" si="24"/>
        <v>0</v>
      </c>
      <c r="M161" s="59">
        <f t="shared" si="24"/>
        <v>0</v>
      </c>
    </row>
    <row r="162" spans="1:13" ht="87" customHeight="1">
      <c r="A162" s="33"/>
      <c r="B162" s="145" t="s">
        <v>210</v>
      </c>
      <c r="C162" s="143" t="s">
        <v>20</v>
      </c>
      <c r="D162" s="144" t="s">
        <v>44</v>
      </c>
      <c r="E162" s="144" t="s">
        <v>51</v>
      </c>
      <c r="F162" s="144" t="s">
        <v>338</v>
      </c>
      <c r="G162" s="144" t="s">
        <v>11</v>
      </c>
      <c r="H162" s="128"/>
      <c r="I162" s="59">
        <f t="shared" si="24"/>
        <v>0</v>
      </c>
      <c r="J162" s="59">
        <f t="shared" si="24"/>
        <v>0</v>
      </c>
      <c r="K162" s="59">
        <v>502.2</v>
      </c>
      <c r="L162" s="59">
        <v>0</v>
      </c>
      <c r="M162" s="59">
        <v>0</v>
      </c>
    </row>
    <row r="163" spans="1:13" ht="37.5">
      <c r="A163" s="33"/>
      <c r="B163" s="145" t="s">
        <v>5</v>
      </c>
      <c r="C163" s="143" t="s">
        <v>20</v>
      </c>
      <c r="D163" s="144" t="s">
        <v>44</v>
      </c>
      <c r="E163" s="144" t="s">
        <v>51</v>
      </c>
      <c r="F163" s="144" t="s">
        <v>338</v>
      </c>
      <c r="G163" s="144" t="s">
        <v>6</v>
      </c>
      <c r="H163" s="128"/>
      <c r="I163" s="59">
        <v>0</v>
      </c>
      <c r="J163" s="59">
        <v>0</v>
      </c>
      <c r="K163" s="59">
        <v>150</v>
      </c>
      <c r="L163" s="102">
        <v>0</v>
      </c>
      <c r="M163" s="108">
        <v>0</v>
      </c>
    </row>
    <row r="164" spans="1:13" ht="18.75">
      <c r="A164" s="33"/>
      <c r="B164" s="57" t="s">
        <v>28</v>
      </c>
      <c r="C164" s="34" t="s">
        <v>20</v>
      </c>
      <c r="D164" s="32" t="s">
        <v>44</v>
      </c>
      <c r="E164" s="32" t="s">
        <v>52</v>
      </c>
      <c r="F164" s="32"/>
      <c r="G164" s="32"/>
      <c r="H164" s="67" t="e">
        <f>#REF!</f>
        <v>#REF!</v>
      </c>
      <c r="I164" s="36">
        <f aca="true" t="shared" si="25" ref="I164:M166">I165</f>
        <v>1747.93408</v>
      </c>
      <c r="J164" s="99">
        <f t="shared" si="25"/>
        <v>1550</v>
      </c>
      <c r="K164" s="36">
        <f t="shared" si="25"/>
        <v>150</v>
      </c>
      <c r="L164" s="36">
        <f t="shared" si="25"/>
        <v>200</v>
      </c>
      <c r="M164" s="36">
        <f t="shared" si="25"/>
        <v>1200</v>
      </c>
    </row>
    <row r="165" spans="1:13" ht="131.25">
      <c r="A165" s="33"/>
      <c r="B165" s="42" t="s">
        <v>133</v>
      </c>
      <c r="C165" s="68" t="s">
        <v>20</v>
      </c>
      <c r="D165" s="69" t="s">
        <v>44</v>
      </c>
      <c r="E165" s="69" t="s">
        <v>52</v>
      </c>
      <c r="F165" s="69" t="s">
        <v>129</v>
      </c>
      <c r="G165" s="69"/>
      <c r="H165" s="43"/>
      <c r="I165" s="41">
        <f t="shared" si="25"/>
        <v>1747.93408</v>
      </c>
      <c r="J165" s="59">
        <f t="shared" si="25"/>
        <v>1550</v>
      </c>
      <c r="K165" s="41">
        <f t="shared" si="25"/>
        <v>150</v>
      </c>
      <c r="L165" s="41">
        <f t="shared" si="25"/>
        <v>200</v>
      </c>
      <c r="M165" s="41">
        <f t="shared" si="25"/>
        <v>1200</v>
      </c>
    </row>
    <row r="166" spans="1:13" ht="37.5">
      <c r="A166" s="33"/>
      <c r="B166" s="47" t="s">
        <v>204</v>
      </c>
      <c r="C166" s="46">
        <v>992</v>
      </c>
      <c r="D166" s="39" t="s">
        <v>44</v>
      </c>
      <c r="E166" s="39" t="s">
        <v>52</v>
      </c>
      <c r="F166" s="39" t="s">
        <v>134</v>
      </c>
      <c r="G166" s="39"/>
      <c r="H166" s="43"/>
      <c r="I166" s="41">
        <f>I167</f>
        <v>1747.93408</v>
      </c>
      <c r="J166" s="41">
        <f t="shared" si="25"/>
        <v>1550</v>
      </c>
      <c r="K166" s="41">
        <f t="shared" si="25"/>
        <v>150</v>
      </c>
      <c r="L166" s="41">
        <f t="shared" si="25"/>
        <v>200</v>
      </c>
      <c r="M166" s="41">
        <f t="shared" si="25"/>
        <v>1200</v>
      </c>
    </row>
    <row r="167" spans="1:13" ht="79.5" customHeight="1">
      <c r="A167" s="33"/>
      <c r="B167" s="47" t="s">
        <v>135</v>
      </c>
      <c r="C167" s="46">
        <v>992</v>
      </c>
      <c r="D167" s="39" t="s">
        <v>44</v>
      </c>
      <c r="E167" s="39" t="s">
        <v>52</v>
      </c>
      <c r="F167" s="66" t="s">
        <v>136</v>
      </c>
      <c r="G167" s="39"/>
      <c r="H167" s="43"/>
      <c r="I167" s="41">
        <f>I170+I168+I172</f>
        <v>1747.93408</v>
      </c>
      <c r="J167" s="59">
        <f>J170+J168</f>
        <v>1550</v>
      </c>
      <c r="K167" s="41">
        <f>K170+K168</f>
        <v>150</v>
      </c>
      <c r="L167" s="41">
        <f>L170+L168</f>
        <v>200</v>
      </c>
      <c r="M167" s="41">
        <f>M170+M168</f>
        <v>1200</v>
      </c>
    </row>
    <row r="168" spans="1:13" ht="93.75">
      <c r="A168" s="33"/>
      <c r="B168" s="47" t="s">
        <v>194</v>
      </c>
      <c r="C168" s="46">
        <v>992</v>
      </c>
      <c r="D168" s="39" t="s">
        <v>44</v>
      </c>
      <c r="E168" s="39" t="s">
        <v>52</v>
      </c>
      <c r="F168" s="66" t="s">
        <v>280</v>
      </c>
      <c r="G168" s="39"/>
      <c r="H168" s="43"/>
      <c r="I168" s="41">
        <f>I169</f>
        <v>247.91999</v>
      </c>
      <c r="J168" s="59">
        <f>J169</f>
        <v>750</v>
      </c>
      <c r="K168" s="41">
        <f>K169</f>
        <v>150</v>
      </c>
      <c r="L168" s="41">
        <f>L169</f>
        <v>200</v>
      </c>
      <c r="M168" s="41">
        <f>M169</f>
        <v>200</v>
      </c>
    </row>
    <row r="169" spans="1:13" ht="75">
      <c r="A169" s="33"/>
      <c r="B169" s="56" t="s">
        <v>99</v>
      </c>
      <c r="C169" s="46">
        <v>992</v>
      </c>
      <c r="D169" s="39" t="s">
        <v>44</v>
      </c>
      <c r="E169" s="39" t="s">
        <v>52</v>
      </c>
      <c r="F169" s="66" t="s">
        <v>280</v>
      </c>
      <c r="G169" s="39" t="s">
        <v>4</v>
      </c>
      <c r="H169" s="43"/>
      <c r="I169" s="41">
        <v>247.91999</v>
      </c>
      <c r="J169" s="59">
        <v>750</v>
      </c>
      <c r="K169" s="41">
        <v>150</v>
      </c>
      <c r="L169" s="101">
        <v>200</v>
      </c>
      <c r="M169" s="105">
        <v>200</v>
      </c>
    </row>
    <row r="170" spans="1:13" ht="38.25" customHeight="1">
      <c r="A170" s="33"/>
      <c r="B170" s="47" t="s">
        <v>137</v>
      </c>
      <c r="C170" s="46">
        <v>992</v>
      </c>
      <c r="D170" s="39" t="s">
        <v>44</v>
      </c>
      <c r="E170" s="39" t="s">
        <v>52</v>
      </c>
      <c r="F170" s="66" t="s">
        <v>138</v>
      </c>
      <c r="G170" s="24"/>
      <c r="H170" s="43"/>
      <c r="I170" s="41">
        <f>I171</f>
        <v>1450.01409</v>
      </c>
      <c r="J170" s="59">
        <f>J171</f>
        <v>800</v>
      </c>
      <c r="K170" s="41">
        <f>K171</f>
        <v>0</v>
      </c>
      <c r="L170" s="41">
        <f>L171</f>
        <v>0</v>
      </c>
      <c r="M170" s="41">
        <f>M171</f>
        <v>1000</v>
      </c>
    </row>
    <row r="171" spans="1:13" ht="75">
      <c r="A171" s="33"/>
      <c r="B171" s="47" t="s">
        <v>99</v>
      </c>
      <c r="C171" s="46">
        <v>992</v>
      </c>
      <c r="D171" s="39" t="s">
        <v>44</v>
      </c>
      <c r="E171" s="39" t="s">
        <v>52</v>
      </c>
      <c r="F171" s="66" t="s">
        <v>138</v>
      </c>
      <c r="G171" s="24" t="s">
        <v>4</v>
      </c>
      <c r="H171" s="43"/>
      <c r="I171" s="41">
        <v>1450.01409</v>
      </c>
      <c r="J171" s="59">
        <v>800</v>
      </c>
      <c r="K171" s="41">
        <v>0</v>
      </c>
      <c r="L171" s="101">
        <v>0</v>
      </c>
      <c r="M171" s="105">
        <v>1000</v>
      </c>
    </row>
    <row r="172" spans="1:13" ht="75">
      <c r="A172" s="33"/>
      <c r="B172" s="47" t="s">
        <v>210</v>
      </c>
      <c r="C172" s="46">
        <v>992</v>
      </c>
      <c r="D172" s="39" t="s">
        <v>44</v>
      </c>
      <c r="E172" s="39" t="s">
        <v>52</v>
      </c>
      <c r="F172" s="66" t="s">
        <v>138</v>
      </c>
      <c r="G172" s="24" t="s">
        <v>11</v>
      </c>
      <c r="H172" s="43"/>
      <c r="I172" s="41">
        <v>50</v>
      </c>
      <c r="J172" s="59">
        <v>0</v>
      </c>
      <c r="K172" s="41">
        <v>0</v>
      </c>
      <c r="L172" s="101">
        <v>0</v>
      </c>
      <c r="M172" s="105">
        <v>500</v>
      </c>
    </row>
    <row r="173" spans="1:13" ht="18.75">
      <c r="A173" s="33"/>
      <c r="B173" s="119" t="s">
        <v>33</v>
      </c>
      <c r="C173" s="96" t="s">
        <v>20</v>
      </c>
      <c r="D173" s="97" t="s">
        <v>44</v>
      </c>
      <c r="E173" s="97" t="s">
        <v>53</v>
      </c>
      <c r="F173" s="97"/>
      <c r="G173" s="97"/>
      <c r="H173" s="98"/>
      <c r="I173" s="99">
        <f>I174+I193</f>
        <v>16734.74561</v>
      </c>
      <c r="J173" s="99">
        <f>J174+J193</f>
        <v>25561.7</v>
      </c>
      <c r="K173" s="99">
        <f>K174+K193</f>
        <v>44026.7</v>
      </c>
      <c r="L173" s="99">
        <f>L174+L193</f>
        <v>7200</v>
      </c>
      <c r="M173" s="99">
        <f>M174+M193</f>
        <v>9200</v>
      </c>
    </row>
    <row r="174" spans="1:13" ht="131.25">
      <c r="A174" s="33"/>
      <c r="B174" s="42" t="s">
        <v>133</v>
      </c>
      <c r="C174" s="58" t="s">
        <v>20</v>
      </c>
      <c r="D174" s="24" t="s">
        <v>44</v>
      </c>
      <c r="E174" s="24" t="s">
        <v>53</v>
      </c>
      <c r="F174" s="39" t="s">
        <v>129</v>
      </c>
      <c r="G174" s="24"/>
      <c r="H174" s="43"/>
      <c r="I174" s="41">
        <f>I175</f>
        <v>15132.14061</v>
      </c>
      <c r="J174" s="59">
        <f>J175</f>
        <v>21061.7</v>
      </c>
      <c r="K174" s="41">
        <f>K175</f>
        <v>4480</v>
      </c>
      <c r="L174" s="41">
        <f>L175</f>
        <v>7200</v>
      </c>
      <c r="M174" s="41">
        <f>M175</f>
        <v>9200</v>
      </c>
    </row>
    <row r="175" spans="1:13" ht="37.5">
      <c r="A175" s="33"/>
      <c r="B175" s="56" t="s">
        <v>204</v>
      </c>
      <c r="C175" s="58" t="s">
        <v>20</v>
      </c>
      <c r="D175" s="24" t="s">
        <v>44</v>
      </c>
      <c r="E175" s="24" t="s">
        <v>53</v>
      </c>
      <c r="F175" s="39" t="s">
        <v>134</v>
      </c>
      <c r="G175" s="24"/>
      <c r="H175" s="43"/>
      <c r="I175" s="41">
        <f>I177+I183+I186+I180</f>
        <v>15132.14061</v>
      </c>
      <c r="J175" s="59">
        <f>J177+J183+J186+J181</f>
        <v>21061.7</v>
      </c>
      <c r="K175" s="41">
        <f>K177+K183+K186+K181</f>
        <v>4480</v>
      </c>
      <c r="L175" s="41">
        <f>L177+L183+L186</f>
        <v>7200</v>
      </c>
      <c r="M175" s="41">
        <f>M177+M183+M186</f>
        <v>9200</v>
      </c>
    </row>
    <row r="176" spans="1:13" ht="56.25">
      <c r="A176" s="33"/>
      <c r="B176" s="47" t="s">
        <v>139</v>
      </c>
      <c r="C176" s="38" t="s">
        <v>20</v>
      </c>
      <c r="D176" s="39" t="s">
        <v>44</v>
      </c>
      <c r="E176" s="39" t="s">
        <v>53</v>
      </c>
      <c r="F176" s="39" t="s">
        <v>140</v>
      </c>
      <c r="G176" s="24"/>
      <c r="H176" s="43"/>
      <c r="I176" s="41">
        <f>I177</f>
        <v>5179.41826</v>
      </c>
      <c r="J176" s="59">
        <f>J177</f>
        <v>6850</v>
      </c>
      <c r="K176" s="41">
        <f>K177</f>
        <v>3600</v>
      </c>
      <c r="L176" s="41">
        <f>L177</f>
        <v>5000</v>
      </c>
      <c r="M176" s="41">
        <f>M177</f>
        <v>5500</v>
      </c>
    </row>
    <row r="177" spans="1:13" ht="18.75">
      <c r="A177" s="33"/>
      <c r="B177" s="56" t="s">
        <v>66</v>
      </c>
      <c r="C177" s="58" t="s">
        <v>20</v>
      </c>
      <c r="D177" s="24" t="s">
        <v>44</v>
      </c>
      <c r="E177" s="24" t="s">
        <v>53</v>
      </c>
      <c r="F177" s="39" t="s">
        <v>141</v>
      </c>
      <c r="G177" s="24"/>
      <c r="H177" s="43"/>
      <c r="I177" s="41">
        <f>I178+I179</f>
        <v>5179.41826</v>
      </c>
      <c r="J177" s="59">
        <f>J178+J179</f>
        <v>6850</v>
      </c>
      <c r="K177" s="41">
        <f>K178+K179</f>
        <v>3600</v>
      </c>
      <c r="L177" s="41">
        <f>L178+L179</f>
        <v>5000</v>
      </c>
      <c r="M177" s="41">
        <f>M178+M179</f>
        <v>5500</v>
      </c>
    </row>
    <row r="178" spans="1:13" ht="75">
      <c r="A178" s="33"/>
      <c r="B178" s="47" t="s">
        <v>99</v>
      </c>
      <c r="C178" s="58" t="s">
        <v>20</v>
      </c>
      <c r="D178" s="24" t="s">
        <v>44</v>
      </c>
      <c r="E178" s="24" t="s">
        <v>53</v>
      </c>
      <c r="F178" s="39" t="s">
        <v>141</v>
      </c>
      <c r="G178" s="24" t="s">
        <v>4</v>
      </c>
      <c r="H178" s="43"/>
      <c r="I178" s="41">
        <v>4979.41826</v>
      </c>
      <c r="J178" s="59">
        <v>5050</v>
      </c>
      <c r="K178" s="41">
        <v>3600</v>
      </c>
      <c r="L178" s="101">
        <v>4500</v>
      </c>
      <c r="M178" s="105">
        <v>5000</v>
      </c>
    </row>
    <row r="179" spans="1:13" ht="75">
      <c r="A179" s="33"/>
      <c r="B179" s="47" t="s">
        <v>210</v>
      </c>
      <c r="C179" s="58" t="s">
        <v>20</v>
      </c>
      <c r="D179" s="24" t="s">
        <v>44</v>
      </c>
      <c r="E179" s="24" t="s">
        <v>53</v>
      </c>
      <c r="F179" s="39" t="s">
        <v>141</v>
      </c>
      <c r="G179" s="24" t="s">
        <v>11</v>
      </c>
      <c r="H179" s="43"/>
      <c r="I179" s="41">
        <v>200</v>
      </c>
      <c r="J179" s="59">
        <v>1800</v>
      </c>
      <c r="K179" s="41">
        <v>0</v>
      </c>
      <c r="L179" s="101">
        <v>500</v>
      </c>
      <c r="M179" s="105">
        <v>500</v>
      </c>
    </row>
    <row r="180" spans="1:13" ht="37.5">
      <c r="A180" s="33"/>
      <c r="B180" s="47" t="s">
        <v>286</v>
      </c>
      <c r="C180" s="58" t="s">
        <v>20</v>
      </c>
      <c r="D180" s="24" t="s">
        <v>44</v>
      </c>
      <c r="E180" s="24" t="s">
        <v>53</v>
      </c>
      <c r="F180" s="39" t="s">
        <v>288</v>
      </c>
      <c r="G180" s="24"/>
      <c r="H180" s="43"/>
      <c r="I180" s="41">
        <f aca="true" t="shared" si="26" ref="I180:M181">I181</f>
        <v>500.03002</v>
      </c>
      <c r="J180" s="59">
        <f t="shared" si="26"/>
        <v>500</v>
      </c>
      <c r="K180" s="41">
        <f t="shared" si="26"/>
        <v>200</v>
      </c>
      <c r="L180" s="41">
        <f t="shared" si="26"/>
        <v>200</v>
      </c>
      <c r="M180" s="105">
        <f t="shared" si="26"/>
        <v>300</v>
      </c>
    </row>
    <row r="181" spans="1:13" ht="18.75">
      <c r="A181" s="33"/>
      <c r="B181" s="47" t="s">
        <v>287</v>
      </c>
      <c r="C181" s="58" t="s">
        <v>20</v>
      </c>
      <c r="D181" s="24" t="s">
        <v>44</v>
      </c>
      <c r="E181" s="24" t="s">
        <v>53</v>
      </c>
      <c r="F181" s="39" t="s">
        <v>289</v>
      </c>
      <c r="G181" s="24"/>
      <c r="H181" s="43"/>
      <c r="I181" s="41">
        <f t="shared" si="26"/>
        <v>500.03002</v>
      </c>
      <c r="J181" s="59">
        <f t="shared" si="26"/>
        <v>500</v>
      </c>
      <c r="K181" s="41">
        <f t="shared" si="26"/>
        <v>200</v>
      </c>
      <c r="L181" s="41">
        <f t="shared" si="26"/>
        <v>200</v>
      </c>
      <c r="M181" s="105">
        <f t="shared" si="26"/>
        <v>300</v>
      </c>
    </row>
    <row r="182" spans="1:13" ht="75">
      <c r="A182" s="33"/>
      <c r="B182" s="47" t="s">
        <v>99</v>
      </c>
      <c r="C182" s="58" t="s">
        <v>20</v>
      </c>
      <c r="D182" s="24" t="s">
        <v>44</v>
      </c>
      <c r="E182" s="24" t="s">
        <v>53</v>
      </c>
      <c r="F182" s="39" t="s">
        <v>289</v>
      </c>
      <c r="G182" s="24" t="s">
        <v>4</v>
      </c>
      <c r="H182" s="43"/>
      <c r="I182" s="41">
        <v>500.03002</v>
      </c>
      <c r="J182" s="59">
        <v>500</v>
      </c>
      <c r="K182" s="41">
        <v>200</v>
      </c>
      <c r="L182" s="101">
        <v>200</v>
      </c>
      <c r="M182" s="105">
        <v>300</v>
      </c>
    </row>
    <row r="183" spans="1:13" ht="75">
      <c r="A183" s="33"/>
      <c r="B183" s="47" t="s">
        <v>142</v>
      </c>
      <c r="C183" s="38" t="s">
        <v>20</v>
      </c>
      <c r="D183" s="39" t="s">
        <v>44</v>
      </c>
      <c r="E183" s="39" t="s">
        <v>53</v>
      </c>
      <c r="F183" s="39" t="s">
        <v>143</v>
      </c>
      <c r="G183" s="24"/>
      <c r="H183" s="43"/>
      <c r="I183" s="41">
        <f aca="true" t="shared" si="27" ref="I183:M184">I184</f>
        <v>494.80716</v>
      </c>
      <c r="J183" s="59">
        <f t="shared" si="27"/>
        <v>780</v>
      </c>
      <c r="K183" s="41">
        <f t="shared" si="27"/>
        <v>180</v>
      </c>
      <c r="L183" s="41">
        <f t="shared" si="27"/>
        <v>200</v>
      </c>
      <c r="M183" s="41">
        <f t="shared" si="27"/>
        <v>200</v>
      </c>
    </row>
    <row r="184" spans="1:13" ht="37.5">
      <c r="A184" s="33"/>
      <c r="B184" s="47" t="s">
        <v>67</v>
      </c>
      <c r="C184" s="38" t="s">
        <v>20</v>
      </c>
      <c r="D184" s="39" t="s">
        <v>44</v>
      </c>
      <c r="E184" s="39" t="s">
        <v>53</v>
      </c>
      <c r="F184" s="39" t="s">
        <v>144</v>
      </c>
      <c r="G184" s="24"/>
      <c r="H184" s="43"/>
      <c r="I184" s="41">
        <f t="shared" si="27"/>
        <v>494.80716</v>
      </c>
      <c r="J184" s="59">
        <f t="shared" si="27"/>
        <v>780</v>
      </c>
      <c r="K184" s="41">
        <f t="shared" si="27"/>
        <v>180</v>
      </c>
      <c r="L184" s="41">
        <f t="shared" si="27"/>
        <v>200</v>
      </c>
      <c r="M184" s="41">
        <f t="shared" si="27"/>
        <v>200</v>
      </c>
    </row>
    <row r="185" spans="1:13" ht="75">
      <c r="A185" s="33"/>
      <c r="B185" s="70" t="s">
        <v>99</v>
      </c>
      <c r="C185" s="46">
        <v>992</v>
      </c>
      <c r="D185" s="39" t="s">
        <v>44</v>
      </c>
      <c r="E185" s="39" t="s">
        <v>53</v>
      </c>
      <c r="F185" s="39" t="s">
        <v>144</v>
      </c>
      <c r="G185" s="39" t="s">
        <v>4</v>
      </c>
      <c r="H185" s="43"/>
      <c r="I185" s="41">
        <v>494.80716</v>
      </c>
      <c r="J185" s="59">
        <v>780</v>
      </c>
      <c r="K185" s="41">
        <v>180</v>
      </c>
      <c r="L185" s="41">
        <v>200</v>
      </c>
      <c r="M185" s="41">
        <v>200</v>
      </c>
    </row>
    <row r="186" spans="1:13" ht="56.25">
      <c r="A186" s="33"/>
      <c r="B186" s="71" t="s">
        <v>145</v>
      </c>
      <c r="C186" s="72">
        <v>992</v>
      </c>
      <c r="D186" s="73" t="s">
        <v>44</v>
      </c>
      <c r="E186" s="73" t="s">
        <v>53</v>
      </c>
      <c r="F186" s="74" t="s">
        <v>146</v>
      </c>
      <c r="G186" s="24"/>
      <c r="H186" s="43"/>
      <c r="I186" s="59">
        <f>I187+I189+I191</f>
        <v>8957.88517</v>
      </c>
      <c r="J186" s="59">
        <f>J187+J189+J191</f>
        <v>12931.7</v>
      </c>
      <c r="K186" s="59">
        <f>K187+K189+K191</f>
        <v>500</v>
      </c>
      <c r="L186" s="59">
        <f>L187+L189+L191</f>
        <v>2000</v>
      </c>
      <c r="M186" s="59">
        <f>M187+M189+M191</f>
        <v>3500</v>
      </c>
    </row>
    <row r="187" spans="1:13" ht="37.5">
      <c r="A187" s="33"/>
      <c r="B187" s="111" t="s">
        <v>147</v>
      </c>
      <c r="C187" s="75">
        <v>992</v>
      </c>
      <c r="D187" s="39" t="s">
        <v>44</v>
      </c>
      <c r="E187" s="39" t="s">
        <v>53</v>
      </c>
      <c r="F187" s="39" t="s">
        <v>148</v>
      </c>
      <c r="G187" s="24"/>
      <c r="H187" s="43"/>
      <c r="I187" s="41">
        <f>I188</f>
        <v>8426.78517</v>
      </c>
      <c r="J187" s="59">
        <f>J188</f>
        <v>12531.7</v>
      </c>
      <c r="K187" s="41">
        <f>K188</f>
        <v>500</v>
      </c>
      <c r="L187" s="41">
        <f>L188</f>
        <v>2000</v>
      </c>
      <c r="M187" s="41">
        <f>M188</f>
        <v>3500</v>
      </c>
    </row>
    <row r="188" spans="1:13" ht="75">
      <c r="A188" s="33"/>
      <c r="B188" s="47" t="s">
        <v>149</v>
      </c>
      <c r="C188" s="46">
        <v>992</v>
      </c>
      <c r="D188" s="39" t="s">
        <v>44</v>
      </c>
      <c r="E188" s="39" t="s">
        <v>53</v>
      </c>
      <c r="F188" s="39" t="s">
        <v>148</v>
      </c>
      <c r="G188" s="39" t="s">
        <v>4</v>
      </c>
      <c r="H188" s="43"/>
      <c r="I188" s="41">
        <v>8426.78517</v>
      </c>
      <c r="J188" s="59">
        <v>12531.7</v>
      </c>
      <c r="K188" s="41">
        <v>500</v>
      </c>
      <c r="L188" s="101">
        <v>2000</v>
      </c>
      <c r="M188" s="105">
        <v>3500</v>
      </c>
    </row>
    <row r="189" spans="1:13" ht="154.5" customHeight="1">
      <c r="A189" s="33"/>
      <c r="B189" s="47" t="s">
        <v>229</v>
      </c>
      <c r="C189" s="46">
        <v>992</v>
      </c>
      <c r="D189" s="39" t="s">
        <v>44</v>
      </c>
      <c r="E189" s="39" t="s">
        <v>53</v>
      </c>
      <c r="F189" s="39" t="s">
        <v>279</v>
      </c>
      <c r="G189" s="39"/>
      <c r="H189" s="43"/>
      <c r="I189" s="41">
        <f>I190</f>
        <v>531.1</v>
      </c>
      <c r="J189" s="59">
        <f>J190</f>
        <v>0</v>
      </c>
      <c r="K189" s="41">
        <f>K190</f>
        <v>0</v>
      </c>
      <c r="L189" s="41">
        <f>L190</f>
        <v>0</v>
      </c>
      <c r="M189" s="41">
        <f>M190</f>
        <v>0</v>
      </c>
    </row>
    <row r="190" spans="1:13" ht="75">
      <c r="A190" s="33"/>
      <c r="B190" s="47" t="s">
        <v>149</v>
      </c>
      <c r="C190" s="46">
        <v>992</v>
      </c>
      <c r="D190" s="39" t="s">
        <v>44</v>
      </c>
      <c r="E190" s="39" t="s">
        <v>53</v>
      </c>
      <c r="F190" s="39" t="s">
        <v>279</v>
      </c>
      <c r="G190" s="39" t="s">
        <v>4</v>
      </c>
      <c r="H190" s="43"/>
      <c r="I190" s="41">
        <v>531.1</v>
      </c>
      <c r="J190" s="59">
        <v>0</v>
      </c>
      <c r="K190" s="41">
        <v>0</v>
      </c>
      <c r="L190" s="101">
        <v>0</v>
      </c>
      <c r="M190" s="105">
        <v>0</v>
      </c>
    </row>
    <row r="191" spans="1:13" ht="93.75">
      <c r="A191" s="33"/>
      <c r="B191" s="47" t="s">
        <v>325</v>
      </c>
      <c r="C191" s="46">
        <v>992</v>
      </c>
      <c r="D191" s="39" t="s">
        <v>44</v>
      </c>
      <c r="E191" s="39" t="s">
        <v>53</v>
      </c>
      <c r="F191" s="39" t="s">
        <v>326</v>
      </c>
      <c r="G191" s="39"/>
      <c r="H191" s="43"/>
      <c r="I191" s="41">
        <f>I192</f>
        <v>0</v>
      </c>
      <c r="J191" s="59">
        <f>J192</f>
        <v>400</v>
      </c>
      <c r="K191" s="41">
        <f>K192</f>
        <v>0</v>
      </c>
      <c r="L191" s="41">
        <f>L192</f>
        <v>0</v>
      </c>
      <c r="M191" s="41">
        <f>M192</f>
        <v>0</v>
      </c>
    </row>
    <row r="192" spans="1:13" ht="75">
      <c r="A192" s="33"/>
      <c r="B192" s="47" t="s">
        <v>149</v>
      </c>
      <c r="C192" s="46">
        <v>992</v>
      </c>
      <c r="D192" s="39" t="s">
        <v>44</v>
      </c>
      <c r="E192" s="39" t="s">
        <v>53</v>
      </c>
      <c r="F192" s="39" t="s">
        <v>326</v>
      </c>
      <c r="G192" s="39" t="s">
        <v>4</v>
      </c>
      <c r="H192" s="43"/>
      <c r="I192" s="41">
        <v>0</v>
      </c>
      <c r="J192" s="59">
        <v>400</v>
      </c>
      <c r="K192" s="41">
        <v>0</v>
      </c>
      <c r="L192" s="101">
        <v>0</v>
      </c>
      <c r="M192" s="105">
        <v>0</v>
      </c>
    </row>
    <row r="193" spans="1:13" ht="112.5">
      <c r="A193" s="33"/>
      <c r="B193" s="47" t="s">
        <v>344</v>
      </c>
      <c r="C193" s="46">
        <v>992</v>
      </c>
      <c r="D193" s="39" t="s">
        <v>44</v>
      </c>
      <c r="E193" s="39" t="s">
        <v>53</v>
      </c>
      <c r="F193" s="39" t="s">
        <v>278</v>
      </c>
      <c r="G193" s="39"/>
      <c r="H193" s="43"/>
      <c r="I193" s="41">
        <f>I194</f>
        <v>1602.605</v>
      </c>
      <c r="J193" s="59">
        <f>J194</f>
        <v>4500</v>
      </c>
      <c r="K193" s="41">
        <f>K194</f>
        <v>39546.7</v>
      </c>
      <c r="L193" s="41">
        <f>L194</f>
        <v>0</v>
      </c>
      <c r="M193" s="41">
        <f>M194</f>
        <v>0</v>
      </c>
    </row>
    <row r="194" spans="1:13" ht="37.5">
      <c r="A194" s="33"/>
      <c r="B194" s="47" t="s">
        <v>204</v>
      </c>
      <c r="C194" s="46">
        <v>992</v>
      </c>
      <c r="D194" s="39" t="s">
        <v>44</v>
      </c>
      <c r="E194" s="39" t="s">
        <v>53</v>
      </c>
      <c r="F194" s="39" t="s">
        <v>277</v>
      </c>
      <c r="G194" s="39"/>
      <c r="H194" s="43"/>
      <c r="I194" s="41">
        <f>I198+I195</f>
        <v>1602.605</v>
      </c>
      <c r="J194" s="59">
        <f>J198+J195</f>
        <v>4500</v>
      </c>
      <c r="K194" s="41">
        <f>K198+K195</f>
        <v>39546.7</v>
      </c>
      <c r="L194" s="41">
        <f>L198+L195</f>
        <v>0</v>
      </c>
      <c r="M194" s="41">
        <f>M198+M195</f>
        <v>0</v>
      </c>
    </row>
    <row r="195" spans="1:13" ht="37.5">
      <c r="A195" s="33"/>
      <c r="B195" s="47" t="s">
        <v>247</v>
      </c>
      <c r="C195" s="46">
        <v>992</v>
      </c>
      <c r="D195" s="39" t="s">
        <v>44</v>
      </c>
      <c r="E195" s="39" t="s">
        <v>53</v>
      </c>
      <c r="F195" s="39" t="s">
        <v>276</v>
      </c>
      <c r="G195" s="39"/>
      <c r="H195" s="43"/>
      <c r="I195" s="41">
        <f>I196</f>
        <v>1602.605</v>
      </c>
      <c r="J195" s="59">
        <f>J196</f>
        <v>4500</v>
      </c>
      <c r="K195" s="41">
        <f aca="true" t="shared" si="28" ref="K195:M196">K196</f>
        <v>0</v>
      </c>
      <c r="L195" s="41">
        <f t="shared" si="28"/>
        <v>0</v>
      </c>
      <c r="M195" s="41">
        <f t="shared" si="28"/>
        <v>0</v>
      </c>
    </row>
    <row r="196" spans="1:13" ht="75">
      <c r="A196" s="33"/>
      <c r="B196" s="47" t="s">
        <v>248</v>
      </c>
      <c r="C196" s="46">
        <v>992</v>
      </c>
      <c r="D196" s="39" t="s">
        <v>44</v>
      </c>
      <c r="E196" s="39" t="s">
        <v>53</v>
      </c>
      <c r="F196" s="39" t="s">
        <v>275</v>
      </c>
      <c r="G196" s="39"/>
      <c r="H196" s="43"/>
      <c r="I196" s="41">
        <f>I197</f>
        <v>1602.605</v>
      </c>
      <c r="J196" s="59">
        <f>J197</f>
        <v>4500</v>
      </c>
      <c r="K196" s="41">
        <f t="shared" si="28"/>
        <v>0</v>
      </c>
      <c r="L196" s="41">
        <f t="shared" si="28"/>
        <v>0</v>
      </c>
      <c r="M196" s="41">
        <f t="shared" si="28"/>
        <v>0</v>
      </c>
    </row>
    <row r="197" spans="1:13" ht="75">
      <c r="A197" s="33"/>
      <c r="B197" s="47" t="s">
        <v>149</v>
      </c>
      <c r="C197" s="46">
        <v>992</v>
      </c>
      <c r="D197" s="39" t="s">
        <v>44</v>
      </c>
      <c r="E197" s="39" t="s">
        <v>53</v>
      </c>
      <c r="F197" s="39" t="s">
        <v>275</v>
      </c>
      <c r="G197" s="39" t="s">
        <v>4</v>
      </c>
      <c r="H197" s="43"/>
      <c r="I197" s="41">
        <v>1602.605</v>
      </c>
      <c r="J197" s="59">
        <v>4500</v>
      </c>
      <c r="K197" s="41">
        <v>0</v>
      </c>
      <c r="L197" s="101">
        <v>0</v>
      </c>
      <c r="M197" s="105">
        <v>0</v>
      </c>
    </row>
    <row r="198" spans="1:13" ht="60" customHeight="1">
      <c r="A198" s="33"/>
      <c r="B198" s="47" t="s">
        <v>345</v>
      </c>
      <c r="C198" s="46">
        <v>992</v>
      </c>
      <c r="D198" s="39" t="s">
        <v>44</v>
      </c>
      <c r="E198" s="39" t="s">
        <v>53</v>
      </c>
      <c r="F198" s="39" t="s">
        <v>274</v>
      </c>
      <c r="G198" s="39"/>
      <c r="H198" s="43"/>
      <c r="I198" s="41">
        <f aca="true" t="shared" si="29" ref="I198:M199">I199</f>
        <v>0</v>
      </c>
      <c r="J198" s="59">
        <f t="shared" si="29"/>
        <v>0</v>
      </c>
      <c r="K198" s="41">
        <f t="shared" si="29"/>
        <v>39546.7</v>
      </c>
      <c r="L198" s="41">
        <f t="shared" si="29"/>
        <v>0</v>
      </c>
      <c r="M198" s="41">
        <f t="shared" si="29"/>
        <v>0</v>
      </c>
    </row>
    <row r="199" spans="1:13" ht="56.25">
      <c r="A199" s="33"/>
      <c r="B199" s="47" t="s">
        <v>230</v>
      </c>
      <c r="C199" s="46">
        <v>992</v>
      </c>
      <c r="D199" s="39" t="s">
        <v>44</v>
      </c>
      <c r="E199" s="39" t="s">
        <v>53</v>
      </c>
      <c r="F199" s="39" t="s">
        <v>273</v>
      </c>
      <c r="G199" s="39"/>
      <c r="H199" s="43"/>
      <c r="I199" s="41">
        <f t="shared" si="29"/>
        <v>0</v>
      </c>
      <c r="J199" s="59">
        <f t="shared" si="29"/>
        <v>0</v>
      </c>
      <c r="K199" s="41">
        <f t="shared" si="29"/>
        <v>39546.7</v>
      </c>
      <c r="L199" s="41">
        <f t="shared" si="29"/>
        <v>0</v>
      </c>
      <c r="M199" s="41">
        <f t="shared" si="29"/>
        <v>0</v>
      </c>
    </row>
    <row r="200" spans="1:13" ht="75">
      <c r="A200" s="33"/>
      <c r="B200" s="47" t="s">
        <v>149</v>
      </c>
      <c r="C200" s="46">
        <v>992</v>
      </c>
      <c r="D200" s="39" t="s">
        <v>44</v>
      </c>
      <c r="E200" s="39" t="s">
        <v>53</v>
      </c>
      <c r="F200" s="39" t="s">
        <v>273</v>
      </c>
      <c r="G200" s="39" t="s">
        <v>4</v>
      </c>
      <c r="H200" s="43"/>
      <c r="I200" s="41">
        <v>0</v>
      </c>
      <c r="J200" s="59">
        <v>0</v>
      </c>
      <c r="K200" s="41">
        <v>39546.7</v>
      </c>
      <c r="L200" s="101">
        <v>0</v>
      </c>
      <c r="M200" s="105">
        <v>0</v>
      </c>
    </row>
    <row r="201" spans="1:13" ht="56.25">
      <c r="A201" s="33"/>
      <c r="B201" s="57" t="s">
        <v>68</v>
      </c>
      <c r="C201" s="34" t="s">
        <v>20</v>
      </c>
      <c r="D201" s="32" t="s">
        <v>44</v>
      </c>
      <c r="E201" s="32" t="s">
        <v>44</v>
      </c>
      <c r="F201" s="32"/>
      <c r="G201" s="32"/>
      <c r="H201" s="35"/>
      <c r="I201" s="36">
        <f aca="true" t="shared" si="30" ref="I201:M202">I202</f>
        <v>5542.859849999999</v>
      </c>
      <c r="J201" s="99">
        <f t="shared" si="30"/>
        <v>7600</v>
      </c>
      <c r="K201" s="36">
        <f t="shared" si="30"/>
        <v>13700</v>
      </c>
      <c r="L201" s="36">
        <f t="shared" si="30"/>
        <v>6800</v>
      </c>
      <c r="M201" s="36">
        <f t="shared" si="30"/>
        <v>6166.9</v>
      </c>
    </row>
    <row r="202" spans="1:13" ht="131.25">
      <c r="A202" s="33"/>
      <c r="B202" s="42" t="s">
        <v>133</v>
      </c>
      <c r="C202" s="58" t="s">
        <v>20</v>
      </c>
      <c r="D202" s="24" t="s">
        <v>44</v>
      </c>
      <c r="E202" s="24" t="s">
        <v>44</v>
      </c>
      <c r="F202" s="39" t="s">
        <v>129</v>
      </c>
      <c r="G202" s="24"/>
      <c r="H202" s="43"/>
      <c r="I202" s="41">
        <f t="shared" si="30"/>
        <v>5542.859849999999</v>
      </c>
      <c r="J202" s="59">
        <f t="shared" si="30"/>
        <v>7600</v>
      </c>
      <c r="K202" s="41">
        <f t="shared" si="30"/>
        <v>13700</v>
      </c>
      <c r="L202" s="41">
        <f t="shared" si="30"/>
        <v>6800</v>
      </c>
      <c r="M202" s="41">
        <f t="shared" si="30"/>
        <v>6166.9</v>
      </c>
    </row>
    <row r="203" spans="1:13" ht="37.5">
      <c r="A203" s="33"/>
      <c r="B203" s="56" t="s">
        <v>204</v>
      </c>
      <c r="C203" s="58" t="s">
        <v>20</v>
      </c>
      <c r="D203" s="24" t="s">
        <v>44</v>
      </c>
      <c r="E203" s="24" t="s">
        <v>44</v>
      </c>
      <c r="F203" s="39" t="s">
        <v>134</v>
      </c>
      <c r="G203" s="24"/>
      <c r="H203" s="43"/>
      <c r="I203" s="41">
        <f>I205</f>
        <v>5542.859849999999</v>
      </c>
      <c r="J203" s="59">
        <f>J205</f>
        <v>7600</v>
      </c>
      <c r="K203" s="41">
        <f>K205</f>
        <v>13700</v>
      </c>
      <c r="L203" s="41">
        <f>L205</f>
        <v>6800</v>
      </c>
      <c r="M203" s="41">
        <f>M205</f>
        <v>6166.9</v>
      </c>
    </row>
    <row r="204" spans="1:13" ht="37.5">
      <c r="A204" s="33"/>
      <c r="B204" s="47" t="s">
        <v>150</v>
      </c>
      <c r="C204" s="46">
        <v>992</v>
      </c>
      <c r="D204" s="39" t="s">
        <v>44</v>
      </c>
      <c r="E204" s="39" t="s">
        <v>44</v>
      </c>
      <c r="F204" s="39" t="s">
        <v>151</v>
      </c>
      <c r="G204" s="24"/>
      <c r="H204" s="43"/>
      <c r="I204" s="41">
        <f>I205</f>
        <v>5542.859849999999</v>
      </c>
      <c r="J204" s="59">
        <f>J205</f>
        <v>7600</v>
      </c>
      <c r="K204" s="41">
        <f>K205</f>
        <v>13700</v>
      </c>
      <c r="L204" s="41">
        <f>L205</f>
        <v>6800</v>
      </c>
      <c r="M204" s="41">
        <f>M205</f>
        <v>6166.9</v>
      </c>
    </row>
    <row r="205" spans="1:13" ht="65.25" customHeight="1">
      <c r="A205" s="33"/>
      <c r="B205" s="111" t="s">
        <v>339</v>
      </c>
      <c r="C205" s="58" t="s">
        <v>20</v>
      </c>
      <c r="D205" s="24" t="s">
        <v>44</v>
      </c>
      <c r="E205" s="24" t="s">
        <v>44</v>
      </c>
      <c r="F205" s="39" t="s">
        <v>152</v>
      </c>
      <c r="G205" s="24"/>
      <c r="H205" s="43"/>
      <c r="I205" s="41">
        <f>I206+I207+I208</f>
        <v>5542.859849999999</v>
      </c>
      <c r="J205" s="59">
        <f>J206+J207+J208</f>
        <v>7600</v>
      </c>
      <c r="K205" s="41">
        <f>K206+K207+K208</f>
        <v>13700</v>
      </c>
      <c r="L205" s="41">
        <f>L206+L207+L208</f>
        <v>6800</v>
      </c>
      <c r="M205" s="41">
        <f>M206+M207+M208</f>
        <v>6166.9</v>
      </c>
    </row>
    <row r="206" spans="1:13" ht="168.75">
      <c r="A206" s="33"/>
      <c r="B206" s="120" t="s">
        <v>1</v>
      </c>
      <c r="C206" s="38" t="s">
        <v>20</v>
      </c>
      <c r="D206" s="39" t="s">
        <v>44</v>
      </c>
      <c r="E206" s="39" t="s">
        <v>44</v>
      </c>
      <c r="F206" s="39" t="s">
        <v>152</v>
      </c>
      <c r="G206" s="39" t="s">
        <v>2</v>
      </c>
      <c r="H206" s="43"/>
      <c r="I206" s="41">
        <v>4925.61659</v>
      </c>
      <c r="J206" s="59">
        <v>5600</v>
      </c>
      <c r="K206" s="41">
        <v>9100</v>
      </c>
      <c r="L206" s="101">
        <v>5872.5</v>
      </c>
      <c r="M206" s="105">
        <v>5277.5</v>
      </c>
    </row>
    <row r="207" spans="1:13" ht="75">
      <c r="A207" s="33"/>
      <c r="B207" s="47" t="s">
        <v>99</v>
      </c>
      <c r="C207" s="38" t="s">
        <v>20</v>
      </c>
      <c r="D207" s="39" t="s">
        <v>44</v>
      </c>
      <c r="E207" s="39" t="s">
        <v>44</v>
      </c>
      <c r="F207" s="39" t="s">
        <v>152</v>
      </c>
      <c r="G207" s="39" t="s">
        <v>4</v>
      </c>
      <c r="H207" s="43"/>
      <c r="I207" s="41">
        <v>609.25124</v>
      </c>
      <c r="J207" s="59">
        <v>1990</v>
      </c>
      <c r="K207" s="41">
        <v>4400</v>
      </c>
      <c r="L207" s="101">
        <v>873.5</v>
      </c>
      <c r="M207" s="105">
        <v>835.4</v>
      </c>
    </row>
    <row r="208" spans="1:13" ht="25.5" customHeight="1">
      <c r="A208" s="33"/>
      <c r="B208" s="111" t="s">
        <v>5</v>
      </c>
      <c r="C208" s="38" t="s">
        <v>20</v>
      </c>
      <c r="D208" s="39" t="s">
        <v>44</v>
      </c>
      <c r="E208" s="39" t="s">
        <v>44</v>
      </c>
      <c r="F208" s="39" t="s">
        <v>152</v>
      </c>
      <c r="G208" s="39" t="s">
        <v>6</v>
      </c>
      <c r="H208" s="43"/>
      <c r="I208" s="41">
        <v>7.99202</v>
      </c>
      <c r="J208" s="59">
        <v>10</v>
      </c>
      <c r="K208" s="41">
        <v>200</v>
      </c>
      <c r="L208" s="101">
        <v>54</v>
      </c>
      <c r="M208" s="105">
        <v>54</v>
      </c>
    </row>
    <row r="209" spans="1:13" ht="18.75">
      <c r="A209" s="33"/>
      <c r="B209" s="57" t="s">
        <v>43</v>
      </c>
      <c r="C209" s="34" t="s">
        <v>20</v>
      </c>
      <c r="D209" s="32" t="s">
        <v>45</v>
      </c>
      <c r="E209" s="32"/>
      <c r="F209" s="32"/>
      <c r="G209" s="32"/>
      <c r="H209" s="35"/>
      <c r="I209" s="99">
        <f>I210</f>
        <v>124.68392</v>
      </c>
      <c r="J209" s="99">
        <f aca="true" t="shared" si="31" ref="I209:M212">J210</f>
        <v>175</v>
      </c>
      <c r="K209" s="36">
        <f t="shared" si="31"/>
        <v>150</v>
      </c>
      <c r="L209" s="36">
        <f t="shared" si="31"/>
        <v>200</v>
      </c>
      <c r="M209" s="36">
        <f t="shared" si="31"/>
        <v>200</v>
      </c>
    </row>
    <row r="210" spans="1:13" ht="18.75">
      <c r="A210" s="33"/>
      <c r="B210" s="57" t="s">
        <v>213</v>
      </c>
      <c r="C210" s="34" t="s">
        <v>20</v>
      </c>
      <c r="D210" s="32" t="s">
        <v>45</v>
      </c>
      <c r="E210" s="32" t="s">
        <v>45</v>
      </c>
      <c r="F210" s="32"/>
      <c r="G210" s="32"/>
      <c r="H210" s="35"/>
      <c r="I210" s="36">
        <f t="shared" si="31"/>
        <v>124.68392</v>
      </c>
      <c r="J210" s="99">
        <f t="shared" si="31"/>
        <v>175</v>
      </c>
      <c r="K210" s="36">
        <f t="shared" si="31"/>
        <v>150</v>
      </c>
      <c r="L210" s="36">
        <f t="shared" si="31"/>
        <v>200</v>
      </c>
      <c r="M210" s="36">
        <f t="shared" si="31"/>
        <v>200</v>
      </c>
    </row>
    <row r="211" spans="1:13" ht="93.75">
      <c r="A211" s="33"/>
      <c r="B211" s="111" t="s">
        <v>153</v>
      </c>
      <c r="C211" s="38" t="s">
        <v>20</v>
      </c>
      <c r="D211" s="39" t="s">
        <v>45</v>
      </c>
      <c r="E211" s="39" t="s">
        <v>45</v>
      </c>
      <c r="F211" s="39" t="s">
        <v>154</v>
      </c>
      <c r="G211" s="24"/>
      <c r="H211" s="43"/>
      <c r="I211" s="41">
        <f t="shared" si="31"/>
        <v>124.68392</v>
      </c>
      <c r="J211" s="59">
        <f t="shared" si="31"/>
        <v>175</v>
      </c>
      <c r="K211" s="41">
        <f t="shared" si="31"/>
        <v>150</v>
      </c>
      <c r="L211" s="41">
        <f t="shared" si="31"/>
        <v>200</v>
      </c>
      <c r="M211" s="41">
        <f t="shared" si="31"/>
        <v>200</v>
      </c>
    </row>
    <row r="212" spans="1:13" ht="37.5">
      <c r="A212" s="33"/>
      <c r="B212" s="121" t="s">
        <v>204</v>
      </c>
      <c r="C212" s="38" t="s">
        <v>20</v>
      </c>
      <c r="D212" s="39" t="s">
        <v>45</v>
      </c>
      <c r="E212" s="39" t="s">
        <v>45</v>
      </c>
      <c r="F212" s="39" t="s">
        <v>155</v>
      </c>
      <c r="G212" s="24"/>
      <c r="H212" s="43"/>
      <c r="I212" s="41">
        <f t="shared" si="31"/>
        <v>124.68392</v>
      </c>
      <c r="J212" s="59">
        <f t="shared" si="31"/>
        <v>175</v>
      </c>
      <c r="K212" s="41">
        <f t="shared" si="31"/>
        <v>150</v>
      </c>
      <c r="L212" s="41">
        <f t="shared" si="31"/>
        <v>200</v>
      </c>
      <c r="M212" s="41">
        <f t="shared" si="31"/>
        <v>200</v>
      </c>
    </row>
    <row r="213" spans="1:13" ht="150">
      <c r="A213" s="33"/>
      <c r="B213" s="47" t="s">
        <v>156</v>
      </c>
      <c r="C213" s="38" t="s">
        <v>20</v>
      </c>
      <c r="D213" s="39" t="s">
        <v>45</v>
      </c>
      <c r="E213" s="39" t="s">
        <v>45</v>
      </c>
      <c r="F213" s="39" t="s">
        <v>157</v>
      </c>
      <c r="G213" s="39"/>
      <c r="H213" s="43"/>
      <c r="I213" s="41">
        <f>I215</f>
        <v>124.68392</v>
      </c>
      <c r="J213" s="59">
        <f>J215</f>
        <v>175</v>
      </c>
      <c r="K213" s="41">
        <f>K215</f>
        <v>150</v>
      </c>
      <c r="L213" s="41">
        <f>L215</f>
        <v>200</v>
      </c>
      <c r="M213" s="41">
        <f>M215</f>
        <v>200</v>
      </c>
    </row>
    <row r="214" spans="1:13" ht="75">
      <c r="A214" s="33"/>
      <c r="B214" s="47" t="s">
        <v>158</v>
      </c>
      <c r="C214" s="38" t="s">
        <v>20</v>
      </c>
      <c r="D214" s="39" t="s">
        <v>45</v>
      </c>
      <c r="E214" s="39" t="s">
        <v>45</v>
      </c>
      <c r="F214" s="39" t="s">
        <v>159</v>
      </c>
      <c r="G214" s="39"/>
      <c r="H214" s="43"/>
      <c r="I214" s="41">
        <f>I215</f>
        <v>124.68392</v>
      </c>
      <c r="J214" s="59">
        <f>J215</f>
        <v>175</v>
      </c>
      <c r="K214" s="41">
        <f>K215</f>
        <v>150</v>
      </c>
      <c r="L214" s="41">
        <f>L215</f>
        <v>200</v>
      </c>
      <c r="M214" s="41">
        <f>M215</f>
        <v>200</v>
      </c>
    </row>
    <row r="215" spans="1:13" ht="79.5" customHeight="1">
      <c r="A215" s="33"/>
      <c r="B215" s="111" t="s">
        <v>12</v>
      </c>
      <c r="C215" s="38" t="s">
        <v>20</v>
      </c>
      <c r="D215" s="39" t="s">
        <v>45</v>
      </c>
      <c r="E215" s="39" t="s">
        <v>45</v>
      </c>
      <c r="F215" s="39" t="s">
        <v>159</v>
      </c>
      <c r="G215" s="39" t="s">
        <v>13</v>
      </c>
      <c r="H215" s="43"/>
      <c r="I215" s="41">
        <v>124.68392</v>
      </c>
      <c r="J215" s="59">
        <v>175</v>
      </c>
      <c r="K215" s="41">
        <v>150</v>
      </c>
      <c r="L215" s="101">
        <v>200</v>
      </c>
      <c r="M215" s="105">
        <v>200</v>
      </c>
    </row>
    <row r="216" spans="1:13" ht="18.75">
      <c r="A216" s="33"/>
      <c r="B216" s="57" t="s">
        <v>69</v>
      </c>
      <c r="C216" s="34" t="s">
        <v>20</v>
      </c>
      <c r="D216" s="32" t="s">
        <v>49</v>
      </c>
      <c r="E216" s="32"/>
      <c r="F216" s="32"/>
      <c r="G216" s="32"/>
      <c r="H216" s="35"/>
      <c r="I216" s="130">
        <f>I217+I241</f>
        <v>27702.792630000004</v>
      </c>
      <c r="J216" s="99">
        <f>J217+J241</f>
        <v>23825.800000000003</v>
      </c>
      <c r="K216" s="99">
        <f>K217+K241</f>
        <v>23640.2</v>
      </c>
      <c r="L216" s="99">
        <f>L217+L241</f>
        <v>24809.8</v>
      </c>
      <c r="M216" s="36">
        <f>M217+M241</f>
        <v>22720</v>
      </c>
    </row>
    <row r="217" spans="1:17" ht="18.75">
      <c r="A217" s="33"/>
      <c r="B217" s="119" t="s">
        <v>56</v>
      </c>
      <c r="C217" s="96" t="s">
        <v>20</v>
      </c>
      <c r="D217" s="97" t="s">
        <v>49</v>
      </c>
      <c r="E217" s="97" t="s">
        <v>51</v>
      </c>
      <c r="F217" s="97"/>
      <c r="G217" s="97"/>
      <c r="H217" s="98"/>
      <c r="I217" s="99">
        <f>I218</f>
        <v>24419.644330000003</v>
      </c>
      <c r="J217" s="99">
        <f>J218</f>
        <v>23825.800000000003</v>
      </c>
      <c r="K217" s="99">
        <f>K218</f>
        <v>23640.2</v>
      </c>
      <c r="L217" s="99">
        <f>L218</f>
        <v>24809.8</v>
      </c>
      <c r="M217" s="99">
        <f>M218</f>
        <v>22720</v>
      </c>
      <c r="P217" s="5">
        <v>22620</v>
      </c>
      <c r="Q217" s="127">
        <f>M217-P217</f>
        <v>100</v>
      </c>
    </row>
    <row r="218" spans="1:13" ht="75">
      <c r="A218" s="33"/>
      <c r="B218" s="47" t="s">
        <v>188</v>
      </c>
      <c r="C218" s="46">
        <v>992</v>
      </c>
      <c r="D218" s="39" t="s">
        <v>49</v>
      </c>
      <c r="E218" s="39" t="s">
        <v>51</v>
      </c>
      <c r="F218" s="39" t="s">
        <v>160</v>
      </c>
      <c r="G218" s="24"/>
      <c r="H218" s="43"/>
      <c r="I218" s="41">
        <f>I219+I229</f>
        <v>24419.644330000003</v>
      </c>
      <c r="J218" s="41">
        <f>J219+J229</f>
        <v>23825.800000000003</v>
      </c>
      <c r="K218" s="41">
        <f>K219+K229</f>
        <v>23640.2</v>
      </c>
      <c r="L218" s="41">
        <f>L219+L229</f>
        <v>24809.8</v>
      </c>
      <c r="M218" s="41">
        <f>M219+M229</f>
        <v>22720</v>
      </c>
    </row>
    <row r="219" spans="1:13" ht="70.5" customHeight="1">
      <c r="A219" s="33"/>
      <c r="B219" s="56" t="s">
        <v>161</v>
      </c>
      <c r="C219" s="58" t="s">
        <v>20</v>
      </c>
      <c r="D219" s="24" t="s">
        <v>49</v>
      </c>
      <c r="E219" s="24" t="s">
        <v>51</v>
      </c>
      <c r="F219" s="39" t="s">
        <v>162</v>
      </c>
      <c r="G219" s="24"/>
      <c r="H219" s="43"/>
      <c r="I219" s="41">
        <f>I220+I226</f>
        <v>14020.72853</v>
      </c>
      <c r="J219" s="59">
        <f>J220+J226</f>
        <v>13978.4</v>
      </c>
      <c r="K219" s="59">
        <f>K220+K226</f>
        <v>13760.5</v>
      </c>
      <c r="L219" s="59">
        <f>L220+L226</f>
        <v>14903</v>
      </c>
      <c r="M219" s="41">
        <f>M220+M226</f>
        <v>13644.2</v>
      </c>
    </row>
    <row r="220" spans="1:13" ht="56.25">
      <c r="A220" s="33"/>
      <c r="B220" s="47" t="s">
        <v>163</v>
      </c>
      <c r="C220" s="38" t="s">
        <v>20</v>
      </c>
      <c r="D220" s="39" t="s">
        <v>49</v>
      </c>
      <c r="E220" s="39" t="s">
        <v>51</v>
      </c>
      <c r="F220" s="39" t="s">
        <v>164</v>
      </c>
      <c r="G220" s="24"/>
      <c r="H220" s="43"/>
      <c r="I220" s="59">
        <f>I221</f>
        <v>13659.17053</v>
      </c>
      <c r="J220" s="59">
        <f>J221</f>
        <v>12798.4</v>
      </c>
      <c r="K220" s="59">
        <f>K221</f>
        <v>13260.5</v>
      </c>
      <c r="L220" s="59">
        <f>L221</f>
        <v>13903</v>
      </c>
      <c r="M220" s="59">
        <f>M221</f>
        <v>12844.2</v>
      </c>
    </row>
    <row r="221" spans="1:13" ht="66" customHeight="1">
      <c r="A221" s="33"/>
      <c r="B221" s="47" t="s">
        <v>340</v>
      </c>
      <c r="C221" s="38" t="s">
        <v>20</v>
      </c>
      <c r="D221" s="39" t="s">
        <v>49</v>
      </c>
      <c r="E221" s="39" t="s">
        <v>51</v>
      </c>
      <c r="F221" s="39" t="s">
        <v>166</v>
      </c>
      <c r="G221" s="24"/>
      <c r="H221" s="43"/>
      <c r="I221" s="41">
        <f>I222+I223+I224+I225</f>
        <v>13659.17053</v>
      </c>
      <c r="J221" s="59">
        <f>J222+J223+J224+J225</f>
        <v>12798.4</v>
      </c>
      <c r="K221" s="41">
        <f>K222+K223+K224+K225</f>
        <v>13260.5</v>
      </c>
      <c r="L221" s="41">
        <f>L222+L223+L224+L225</f>
        <v>13903</v>
      </c>
      <c r="M221" s="41">
        <f>M222+M223+M224+M225</f>
        <v>12844.2</v>
      </c>
    </row>
    <row r="222" spans="1:13" ht="168.75">
      <c r="A222" s="33"/>
      <c r="B222" s="111" t="s">
        <v>1</v>
      </c>
      <c r="C222" s="58" t="s">
        <v>20</v>
      </c>
      <c r="D222" s="24" t="s">
        <v>49</v>
      </c>
      <c r="E222" s="24" t="s">
        <v>51</v>
      </c>
      <c r="F222" s="39" t="s">
        <v>166</v>
      </c>
      <c r="G222" s="24" t="s">
        <v>2</v>
      </c>
      <c r="H222" s="43"/>
      <c r="I222" s="41">
        <v>2266.76331</v>
      </c>
      <c r="J222" s="59">
        <v>2550</v>
      </c>
      <c r="K222" s="41">
        <v>2685.8</v>
      </c>
      <c r="L222" s="101">
        <v>2340</v>
      </c>
      <c r="M222" s="105">
        <v>2340</v>
      </c>
    </row>
    <row r="223" spans="1:13" ht="75">
      <c r="A223" s="33"/>
      <c r="B223" s="47" t="s">
        <v>99</v>
      </c>
      <c r="C223" s="58" t="s">
        <v>20</v>
      </c>
      <c r="D223" s="24" t="s">
        <v>49</v>
      </c>
      <c r="E223" s="24" t="s">
        <v>51</v>
      </c>
      <c r="F223" s="39" t="s">
        <v>166</v>
      </c>
      <c r="G223" s="24" t="s">
        <v>4</v>
      </c>
      <c r="H223" s="43"/>
      <c r="I223" s="41">
        <v>670.39822</v>
      </c>
      <c r="J223" s="59">
        <v>821.4</v>
      </c>
      <c r="K223" s="41">
        <v>624</v>
      </c>
      <c r="L223" s="101">
        <v>870</v>
      </c>
      <c r="M223" s="105">
        <v>311.2</v>
      </c>
    </row>
    <row r="224" spans="1:13" ht="79.5" customHeight="1">
      <c r="A224" s="33"/>
      <c r="B224" s="111" t="s">
        <v>12</v>
      </c>
      <c r="C224" s="58" t="s">
        <v>20</v>
      </c>
      <c r="D224" s="24" t="s">
        <v>49</v>
      </c>
      <c r="E224" s="24" t="s">
        <v>51</v>
      </c>
      <c r="F224" s="39" t="s">
        <v>166</v>
      </c>
      <c r="G224" s="24" t="s">
        <v>13</v>
      </c>
      <c r="H224" s="43"/>
      <c r="I224" s="41">
        <v>10700</v>
      </c>
      <c r="J224" s="59">
        <v>9406</v>
      </c>
      <c r="K224" s="41">
        <v>9929.7</v>
      </c>
      <c r="L224" s="101">
        <v>10650</v>
      </c>
      <c r="M224" s="105">
        <v>10150</v>
      </c>
    </row>
    <row r="225" spans="1:13" ht="27.75" customHeight="1">
      <c r="A225" s="33"/>
      <c r="B225" s="111" t="s">
        <v>5</v>
      </c>
      <c r="C225" s="58" t="s">
        <v>20</v>
      </c>
      <c r="D225" s="24" t="s">
        <v>49</v>
      </c>
      <c r="E225" s="24" t="s">
        <v>51</v>
      </c>
      <c r="F225" s="39" t="s">
        <v>166</v>
      </c>
      <c r="G225" s="24" t="s">
        <v>6</v>
      </c>
      <c r="H225" s="43"/>
      <c r="I225" s="41">
        <v>22.009</v>
      </c>
      <c r="J225" s="59">
        <v>21</v>
      </c>
      <c r="K225" s="41">
        <v>21</v>
      </c>
      <c r="L225" s="101">
        <v>43</v>
      </c>
      <c r="M225" s="105">
        <v>43</v>
      </c>
    </row>
    <row r="226" spans="1:13" ht="93.75">
      <c r="A226" s="33"/>
      <c r="B226" s="47" t="s">
        <v>169</v>
      </c>
      <c r="C226" s="46">
        <v>992</v>
      </c>
      <c r="D226" s="39" t="s">
        <v>49</v>
      </c>
      <c r="E226" s="39" t="s">
        <v>51</v>
      </c>
      <c r="F226" s="39" t="s">
        <v>170</v>
      </c>
      <c r="G226" s="24"/>
      <c r="H226" s="43"/>
      <c r="I226" s="41">
        <f aca="true" t="shared" si="32" ref="I226:M227">I227</f>
        <v>361.558</v>
      </c>
      <c r="J226" s="59">
        <f>J227</f>
        <v>1180</v>
      </c>
      <c r="K226" s="41">
        <f t="shared" si="32"/>
        <v>500</v>
      </c>
      <c r="L226" s="41">
        <f t="shared" si="32"/>
        <v>1000</v>
      </c>
      <c r="M226" s="41">
        <f t="shared" si="32"/>
        <v>800</v>
      </c>
    </row>
    <row r="227" spans="1:13" ht="56.25">
      <c r="A227" s="33"/>
      <c r="B227" s="47" t="s">
        <v>76</v>
      </c>
      <c r="C227" s="76">
        <v>992</v>
      </c>
      <c r="D227" s="39" t="s">
        <v>49</v>
      </c>
      <c r="E227" s="39" t="s">
        <v>51</v>
      </c>
      <c r="F227" s="39" t="s">
        <v>171</v>
      </c>
      <c r="G227" s="24"/>
      <c r="H227" s="43"/>
      <c r="I227" s="41">
        <f t="shared" si="32"/>
        <v>361.558</v>
      </c>
      <c r="J227" s="59">
        <f t="shared" si="32"/>
        <v>1180</v>
      </c>
      <c r="K227" s="41">
        <f t="shared" si="32"/>
        <v>500</v>
      </c>
      <c r="L227" s="41">
        <f t="shared" si="32"/>
        <v>1000</v>
      </c>
      <c r="M227" s="41">
        <f t="shared" si="32"/>
        <v>800</v>
      </c>
    </row>
    <row r="228" spans="1:13" ht="75">
      <c r="A228" s="33"/>
      <c r="B228" s="47" t="s">
        <v>99</v>
      </c>
      <c r="C228" s="38" t="s">
        <v>20</v>
      </c>
      <c r="D228" s="39" t="s">
        <v>49</v>
      </c>
      <c r="E228" s="39" t="s">
        <v>51</v>
      </c>
      <c r="F228" s="39" t="s">
        <v>171</v>
      </c>
      <c r="G228" s="39" t="s">
        <v>4</v>
      </c>
      <c r="H228" s="43"/>
      <c r="I228" s="41">
        <v>361.558</v>
      </c>
      <c r="J228" s="59">
        <v>1180</v>
      </c>
      <c r="K228" s="41">
        <v>500</v>
      </c>
      <c r="L228" s="101">
        <v>1000</v>
      </c>
      <c r="M228" s="105">
        <v>800</v>
      </c>
    </row>
    <row r="229" spans="1:13" ht="37.5">
      <c r="A229" s="33"/>
      <c r="B229" s="112" t="s">
        <v>305</v>
      </c>
      <c r="C229" s="68" t="s">
        <v>20</v>
      </c>
      <c r="D229" s="69" t="s">
        <v>49</v>
      </c>
      <c r="E229" s="69" t="s">
        <v>51</v>
      </c>
      <c r="F229" s="69" t="s">
        <v>172</v>
      </c>
      <c r="G229" s="69"/>
      <c r="H229" s="77"/>
      <c r="I229" s="59">
        <f>I230</f>
        <v>10398.9158</v>
      </c>
      <c r="J229" s="59">
        <f>J230</f>
        <v>9847.400000000001</v>
      </c>
      <c r="K229" s="59">
        <f>K230</f>
        <v>9879.7</v>
      </c>
      <c r="L229" s="59">
        <f>L230</f>
        <v>9906.8</v>
      </c>
      <c r="M229" s="59">
        <f>M230</f>
        <v>9075.8</v>
      </c>
    </row>
    <row r="230" spans="1:14" ht="37.5">
      <c r="A230" s="33"/>
      <c r="B230" s="70" t="s">
        <v>167</v>
      </c>
      <c r="C230" s="68" t="s">
        <v>20</v>
      </c>
      <c r="D230" s="69" t="s">
        <v>49</v>
      </c>
      <c r="E230" s="69" t="s">
        <v>51</v>
      </c>
      <c r="F230" s="69" t="s">
        <v>173</v>
      </c>
      <c r="G230" s="69"/>
      <c r="H230" s="77"/>
      <c r="I230" s="59">
        <f>I231+I235+I239+I238</f>
        <v>10398.9158</v>
      </c>
      <c r="J230" s="59">
        <f>J231+J235+J237+J239</f>
        <v>9847.400000000001</v>
      </c>
      <c r="K230" s="59">
        <f>K231+K235+K237+K239</f>
        <v>9879.7</v>
      </c>
      <c r="L230" s="59">
        <f>L231+L235+L237+L239</f>
        <v>9906.8</v>
      </c>
      <c r="M230" s="59">
        <f>M231+M235+M239</f>
        <v>9075.8</v>
      </c>
      <c r="N230" s="59" t="e">
        <f>N231+N235+#REF!</f>
        <v>#REF!</v>
      </c>
    </row>
    <row r="231" spans="1:13" ht="74.25" customHeight="1">
      <c r="A231" s="33"/>
      <c r="B231" s="47" t="s">
        <v>340</v>
      </c>
      <c r="C231" s="38" t="s">
        <v>20</v>
      </c>
      <c r="D231" s="39" t="s">
        <v>49</v>
      </c>
      <c r="E231" s="39" t="s">
        <v>51</v>
      </c>
      <c r="F231" s="39" t="s">
        <v>174</v>
      </c>
      <c r="G231" s="24"/>
      <c r="H231" s="43"/>
      <c r="I231" s="41">
        <f>I232+I233+I234</f>
        <v>9897.9158</v>
      </c>
      <c r="J231" s="59">
        <f>J232+J233+J234</f>
        <v>9747.400000000001</v>
      </c>
      <c r="K231" s="41">
        <f>K232+K233+K234</f>
        <v>9829.7</v>
      </c>
      <c r="L231" s="41">
        <f>L232+L233+L234</f>
        <v>9856.8</v>
      </c>
      <c r="M231" s="41">
        <f>M232+M233+M234</f>
        <v>8925.8</v>
      </c>
    </row>
    <row r="232" spans="1:13" ht="175.5" customHeight="1">
      <c r="A232" s="33"/>
      <c r="B232" s="111" t="s">
        <v>1</v>
      </c>
      <c r="C232" s="38" t="s">
        <v>20</v>
      </c>
      <c r="D232" s="39" t="s">
        <v>49</v>
      </c>
      <c r="E232" s="39" t="s">
        <v>51</v>
      </c>
      <c r="F232" s="39" t="s">
        <v>174</v>
      </c>
      <c r="G232" s="39" t="s">
        <v>2</v>
      </c>
      <c r="H232" s="43"/>
      <c r="I232" s="41">
        <v>8836.76695</v>
      </c>
      <c r="J232" s="59">
        <v>8600</v>
      </c>
      <c r="K232" s="41">
        <v>8721</v>
      </c>
      <c r="L232" s="101">
        <v>8458.8</v>
      </c>
      <c r="M232" s="105">
        <v>8007.2</v>
      </c>
    </row>
    <row r="233" spans="1:13" ht="75">
      <c r="A233" s="33"/>
      <c r="B233" s="47" t="s">
        <v>99</v>
      </c>
      <c r="C233" s="38" t="s">
        <v>20</v>
      </c>
      <c r="D233" s="39" t="s">
        <v>49</v>
      </c>
      <c r="E233" s="39" t="s">
        <v>51</v>
      </c>
      <c r="F233" s="39" t="s">
        <v>174</v>
      </c>
      <c r="G233" s="39" t="s">
        <v>4</v>
      </c>
      <c r="H233" s="43"/>
      <c r="I233" s="41">
        <v>1051.48874</v>
      </c>
      <c r="J233" s="59">
        <v>1109.2</v>
      </c>
      <c r="K233" s="41">
        <v>1092.7</v>
      </c>
      <c r="L233" s="101">
        <v>1369.2</v>
      </c>
      <c r="M233" s="105">
        <v>889.8</v>
      </c>
    </row>
    <row r="234" spans="1:13" ht="29.25" customHeight="1">
      <c r="A234" s="33"/>
      <c r="B234" s="111" t="s">
        <v>5</v>
      </c>
      <c r="C234" s="38" t="s">
        <v>20</v>
      </c>
      <c r="D234" s="39" t="s">
        <v>49</v>
      </c>
      <c r="E234" s="39" t="s">
        <v>51</v>
      </c>
      <c r="F234" s="39" t="s">
        <v>174</v>
      </c>
      <c r="G234" s="39" t="s">
        <v>6</v>
      </c>
      <c r="H234" s="43"/>
      <c r="I234" s="41">
        <v>9.66011</v>
      </c>
      <c r="J234" s="59">
        <v>38.2</v>
      </c>
      <c r="K234" s="41">
        <v>16</v>
      </c>
      <c r="L234" s="101">
        <v>28.8</v>
      </c>
      <c r="M234" s="105">
        <v>28.8</v>
      </c>
    </row>
    <row r="235" spans="1:13" ht="37.5" customHeight="1">
      <c r="A235" s="33"/>
      <c r="B235" s="111" t="s">
        <v>168</v>
      </c>
      <c r="C235" s="68" t="s">
        <v>20</v>
      </c>
      <c r="D235" s="69" t="s">
        <v>49</v>
      </c>
      <c r="E235" s="69" t="s">
        <v>51</v>
      </c>
      <c r="F235" s="69" t="s">
        <v>272</v>
      </c>
      <c r="G235" s="69"/>
      <c r="H235" s="43"/>
      <c r="I235" s="41">
        <f>I236</f>
        <v>170</v>
      </c>
      <c r="J235" s="59">
        <f>J236</f>
        <v>100</v>
      </c>
      <c r="K235" s="41">
        <f>K236</f>
        <v>50</v>
      </c>
      <c r="L235" s="41">
        <f>L236</f>
        <v>50</v>
      </c>
      <c r="M235" s="41">
        <f>M236</f>
        <v>150</v>
      </c>
    </row>
    <row r="236" spans="1:13" ht="75">
      <c r="A236" s="33"/>
      <c r="B236" s="47" t="s">
        <v>99</v>
      </c>
      <c r="C236" s="68" t="s">
        <v>20</v>
      </c>
      <c r="D236" s="69" t="s">
        <v>49</v>
      </c>
      <c r="E236" s="69" t="s">
        <v>51</v>
      </c>
      <c r="F236" s="69" t="s">
        <v>272</v>
      </c>
      <c r="G236" s="69" t="s">
        <v>4</v>
      </c>
      <c r="H236" s="43"/>
      <c r="I236" s="41">
        <v>170</v>
      </c>
      <c r="J236" s="59">
        <v>100</v>
      </c>
      <c r="K236" s="41">
        <v>50</v>
      </c>
      <c r="L236" s="101">
        <v>50</v>
      </c>
      <c r="M236" s="105">
        <v>150</v>
      </c>
    </row>
    <row r="237" spans="1:13" ht="93.75">
      <c r="A237" s="33"/>
      <c r="B237" s="47" t="s">
        <v>306</v>
      </c>
      <c r="C237" s="68" t="s">
        <v>20</v>
      </c>
      <c r="D237" s="69" t="s">
        <v>49</v>
      </c>
      <c r="E237" s="69" t="s">
        <v>51</v>
      </c>
      <c r="F237" s="69" t="s">
        <v>307</v>
      </c>
      <c r="G237" s="69"/>
      <c r="H237" s="43"/>
      <c r="I237" s="41">
        <f>I238</f>
        <v>285</v>
      </c>
      <c r="J237" s="59">
        <f>J238</f>
        <v>0</v>
      </c>
      <c r="K237" s="41">
        <f>K238</f>
        <v>0</v>
      </c>
      <c r="L237" s="101">
        <f>L238</f>
        <v>0</v>
      </c>
      <c r="M237" s="101">
        <f>M238</f>
        <v>0</v>
      </c>
    </row>
    <row r="238" spans="1:13" ht="75">
      <c r="A238" s="33"/>
      <c r="B238" s="47" t="s">
        <v>99</v>
      </c>
      <c r="C238" s="68" t="s">
        <v>20</v>
      </c>
      <c r="D238" s="69" t="s">
        <v>49</v>
      </c>
      <c r="E238" s="69" t="s">
        <v>51</v>
      </c>
      <c r="F238" s="69" t="s">
        <v>307</v>
      </c>
      <c r="G238" s="69" t="s">
        <v>4</v>
      </c>
      <c r="H238" s="43"/>
      <c r="I238" s="41">
        <v>285</v>
      </c>
      <c r="J238" s="59">
        <v>0</v>
      </c>
      <c r="K238" s="41">
        <v>0</v>
      </c>
      <c r="L238" s="101">
        <v>0</v>
      </c>
      <c r="M238" s="105">
        <v>0</v>
      </c>
    </row>
    <row r="239" spans="1:13" ht="18.75">
      <c r="A239" s="33"/>
      <c r="B239" s="47" t="s">
        <v>261</v>
      </c>
      <c r="C239" s="68" t="s">
        <v>20</v>
      </c>
      <c r="D239" s="69" t="s">
        <v>49</v>
      </c>
      <c r="E239" s="69" t="s">
        <v>51</v>
      </c>
      <c r="F239" s="69" t="s">
        <v>262</v>
      </c>
      <c r="G239" s="69"/>
      <c r="H239" s="43"/>
      <c r="I239" s="41">
        <f>I240</f>
        <v>46</v>
      </c>
      <c r="J239" s="59">
        <f>J240</f>
        <v>0</v>
      </c>
      <c r="K239" s="41">
        <f>K240</f>
        <v>0</v>
      </c>
      <c r="L239" s="41">
        <f>L240</f>
        <v>0</v>
      </c>
      <c r="M239" s="41">
        <f>M240</f>
        <v>0</v>
      </c>
    </row>
    <row r="240" spans="1:13" ht="75">
      <c r="A240" s="33"/>
      <c r="B240" s="47" t="s">
        <v>99</v>
      </c>
      <c r="C240" s="68" t="s">
        <v>20</v>
      </c>
      <c r="D240" s="69" t="s">
        <v>49</v>
      </c>
      <c r="E240" s="69" t="s">
        <v>51</v>
      </c>
      <c r="F240" s="69" t="s">
        <v>262</v>
      </c>
      <c r="G240" s="69" t="s">
        <v>4</v>
      </c>
      <c r="H240" s="43"/>
      <c r="I240" s="41">
        <v>46</v>
      </c>
      <c r="J240" s="59">
        <v>0</v>
      </c>
      <c r="K240" s="41">
        <v>0</v>
      </c>
      <c r="L240" s="101">
        <v>0</v>
      </c>
      <c r="M240" s="105">
        <v>0</v>
      </c>
    </row>
    <row r="241" spans="1:13" ht="37.5">
      <c r="A241" s="33"/>
      <c r="B241" s="95" t="s">
        <v>249</v>
      </c>
      <c r="C241" s="106" t="s">
        <v>20</v>
      </c>
      <c r="D241" s="107" t="s">
        <v>49</v>
      </c>
      <c r="E241" s="107" t="s">
        <v>42</v>
      </c>
      <c r="F241" s="107"/>
      <c r="G241" s="107"/>
      <c r="H241" s="86"/>
      <c r="I241" s="87">
        <f>I242+I249</f>
        <v>3283.1483</v>
      </c>
      <c r="J241" s="125">
        <f>J242+J249</f>
        <v>0</v>
      </c>
      <c r="K241" s="87">
        <f aca="true" t="shared" si="33" ref="J241:M245">K242</f>
        <v>0</v>
      </c>
      <c r="L241" s="87">
        <f t="shared" si="33"/>
        <v>0</v>
      </c>
      <c r="M241" s="87">
        <f t="shared" si="33"/>
        <v>0</v>
      </c>
    </row>
    <row r="242" spans="1:13" ht="78.75" customHeight="1">
      <c r="A242" s="33"/>
      <c r="B242" s="47" t="s">
        <v>293</v>
      </c>
      <c r="C242" s="68" t="s">
        <v>20</v>
      </c>
      <c r="D242" s="69" t="s">
        <v>49</v>
      </c>
      <c r="E242" s="69" t="s">
        <v>42</v>
      </c>
      <c r="F242" s="69" t="s">
        <v>160</v>
      </c>
      <c r="G242" s="69"/>
      <c r="H242" s="43"/>
      <c r="I242" s="41">
        <f>I243</f>
        <v>2987.864</v>
      </c>
      <c r="J242" s="59">
        <f t="shared" si="33"/>
        <v>0</v>
      </c>
      <c r="K242" s="41">
        <f t="shared" si="33"/>
        <v>0</v>
      </c>
      <c r="L242" s="41">
        <f t="shared" si="33"/>
        <v>0</v>
      </c>
      <c r="M242" s="41">
        <f t="shared" si="33"/>
        <v>0</v>
      </c>
    </row>
    <row r="243" spans="1:13" ht="62.25" customHeight="1">
      <c r="A243" s="33"/>
      <c r="B243" s="47" t="s">
        <v>294</v>
      </c>
      <c r="C243" s="68" t="s">
        <v>20</v>
      </c>
      <c r="D243" s="69" t="s">
        <v>49</v>
      </c>
      <c r="E243" s="69" t="s">
        <v>42</v>
      </c>
      <c r="F243" s="69" t="s">
        <v>291</v>
      </c>
      <c r="G243" s="69"/>
      <c r="H243" s="43"/>
      <c r="I243" s="41">
        <f>I244</f>
        <v>2987.864</v>
      </c>
      <c r="J243" s="59">
        <f t="shared" si="33"/>
        <v>0</v>
      </c>
      <c r="K243" s="41">
        <f t="shared" si="33"/>
        <v>0</v>
      </c>
      <c r="L243" s="41">
        <f t="shared" si="33"/>
        <v>0</v>
      </c>
      <c r="M243" s="41">
        <f t="shared" si="33"/>
        <v>0</v>
      </c>
    </row>
    <row r="244" spans="1:13" ht="81" customHeight="1">
      <c r="A244" s="33"/>
      <c r="B244" s="47" t="s">
        <v>295</v>
      </c>
      <c r="C244" s="68" t="s">
        <v>20</v>
      </c>
      <c r="D244" s="69" t="s">
        <v>49</v>
      </c>
      <c r="E244" s="69" t="s">
        <v>42</v>
      </c>
      <c r="F244" s="69" t="s">
        <v>292</v>
      </c>
      <c r="G244" s="69"/>
      <c r="H244" s="43"/>
      <c r="I244" s="41">
        <f>I245+I247</f>
        <v>2987.864</v>
      </c>
      <c r="J244" s="59">
        <f>J245+J247</f>
        <v>0</v>
      </c>
      <c r="K244" s="41">
        <f t="shared" si="33"/>
        <v>0</v>
      </c>
      <c r="L244" s="41">
        <f t="shared" si="33"/>
        <v>0</v>
      </c>
      <c r="M244" s="41">
        <f t="shared" si="33"/>
        <v>0</v>
      </c>
    </row>
    <row r="245" spans="1:13" ht="63" customHeight="1">
      <c r="A245" s="33"/>
      <c r="B245" s="47" t="s">
        <v>250</v>
      </c>
      <c r="C245" s="68" t="s">
        <v>20</v>
      </c>
      <c r="D245" s="69" t="s">
        <v>49</v>
      </c>
      <c r="E245" s="69" t="s">
        <v>42</v>
      </c>
      <c r="F245" s="69" t="s">
        <v>290</v>
      </c>
      <c r="G245" s="69"/>
      <c r="H245" s="43"/>
      <c r="I245" s="41">
        <f>I246</f>
        <v>118.3</v>
      </c>
      <c r="J245" s="59">
        <f t="shared" si="33"/>
        <v>0</v>
      </c>
      <c r="K245" s="41">
        <f t="shared" si="33"/>
        <v>0</v>
      </c>
      <c r="L245" s="41">
        <f t="shared" si="33"/>
        <v>0</v>
      </c>
      <c r="M245" s="41">
        <f t="shared" si="33"/>
        <v>0</v>
      </c>
    </row>
    <row r="246" spans="1:13" ht="78" customHeight="1">
      <c r="A246" s="33"/>
      <c r="B246" s="47" t="s">
        <v>99</v>
      </c>
      <c r="C246" s="68" t="s">
        <v>20</v>
      </c>
      <c r="D246" s="69" t="s">
        <v>49</v>
      </c>
      <c r="E246" s="69" t="s">
        <v>42</v>
      </c>
      <c r="F246" s="69" t="s">
        <v>290</v>
      </c>
      <c r="G246" s="69" t="s">
        <v>4</v>
      </c>
      <c r="H246" s="43"/>
      <c r="I246" s="41">
        <v>118.3</v>
      </c>
      <c r="J246" s="59">
        <v>0</v>
      </c>
      <c r="K246" s="41">
        <v>0</v>
      </c>
      <c r="L246" s="101">
        <v>0</v>
      </c>
      <c r="M246" s="105">
        <v>0</v>
      </c>
    </row>
    <row r="247" spans="1:13" ht="99.75" customHeight="1">
      <c r="A247" s="33"/>
      <c r="B247" s="47" t="s">
        <v>296</v>
      </c>
      <c r="C247" s="68" t="s">
        <v>20</v>
      </c>
      <c r="D247" s="69" t="s">
        <v>49</v>
      </c>
      <c r="E247" s="69" t="s">
        <v>42</v>
      </c>
      <c r="F247" s="69" t="s">
        <v>297</v>
      </c>
      <c r="G247" s="69"/>
      <c r="H247" s="43"/>
      <c r="I247" s="59">
        <f>I248</f>
        <v>2869.564</v>
      </c>
      <c r="J247" s="59">
        <f>J248</f>
        <v>0</v>
      </c>
      <c r="K247" s="59">
        <f>K248</f>
        <v>0</v>
      </c>
      <c r="L247" s="59">
        <f>L248</f>
        <v>0</v>
      </c>
      <c r="M247" s="59">
        <f>M248</f>
        <v>0</v>
      </c>
    </row>
    <row r="248" spans="1:13" ht="80.25" customHeight="1">
      <c r="A248" s="33"/>
      <c r="B248" s="47" t="s">
        <v>99</v>
      </c>
      <c r="C248" s="68" t="s">
        <v>20</v>
      </c>
      <c r="D248" s="69" t="s">
        <v>49</v>
      </c>
      <c r="E248" s="69" t="s">
        <v>42</v>
      </c>
      <c r="F248" s="69" t="s">
        <v>297</v>
      </c>
      <c r="G248" s="69" t="s">
        <v>4</v>
      </c>
      <c r="H248" s="43"/>
      <c r="I248" s="41">
        <v>2869.564</v>
      </c>
      <c r="J248" s="59">
        <v>0</v>
      </c>
      <c r="K248" s="41">
        <v>0</v>
      </c>
      <c r="L248" s="101">
        <v>0</v>
      </c>
      <c r="M248" s="105">
        <v>0</v>
      </c>
    </row>
    <row r="249" spans="1:13" ht="41.25" customHeight="1">
      <c r="A249" s="33"/>
      <c r="B249" s="47" t="s">
        <v>313</v>
      </c>
      <c r="C249" s="68" t="s">
        <v>20</v>
      </c>
      <c r="D249" s="69" t="s">
        <v>49</v>
      </c>
      <c r="E249" s="69" t="s">
        <v>42</v>
      </c>
      <c r="F249" s="69" t="s">
        <v>314</v>
      </c>
      <c r="G249" s="69"/>
      <c r="H249" s="43"/>
      <c r="I249" s="41">
        <f aca="true" t="shared" si="34" ref="I249:M251">I250</f>
        <v>295.2843</v>
      </c>
      <c r="J249" s="59">
        <f t="shared" si="34"/>
        <v>0</v>
      </c>
      <c r="K249" s="59">
        <f t="shared" si="34"/>
        <v>0</v>
      </c>
      <c r="L249" s="59">
        <f t="shared" si="34"/>
        <v>0</v>
      </c>
      <c r="M249" s="59">
        <f t="shared" si="34"/>
        <v>0</v>
      </c>
    </row>
    <row r="250" spans="1:13" ht="86.25" customHeight="1">
      <c r="A250" s="33"/>
      <c r="B250" s="47" t="s">
        <v>169</v>
      </c>
      <c r="C250" s="68" t="s">
        <v>20</v>
      </c>
      <c r="D250" s="69" t="s">
        <v>49</v>
      </c>
      <c r="E250" s="69" t="s">
        <v>42</v>
      </c>
      <c r="F250" s="69" t="s">
        <v>314</v>
      </c>
      <c r="G250" s="69"/>
      <c r="H250" s="43"/>
      <c r="I250" s="41">
        <f t="shared" si="34"/>
        <v>295.2843</v>
      </c>
      <c r="J250" s="59">
        <f t="shared" si="34"/>
        <v>0</v>
      </c>
      <c r="K250" s="59">
        <f t="shared" si="34"/>
        <v>0</v>
      </c>
      <c r="L250" s="59">
        <f t="shared" si="34"/>
        <v>0</v>
      </c>
      <c r="M250" s="59">
        <f t="shared" si="34"/>
        <v>0</v>
      </c>
    </row>
    <row r="251" spans="1:13" ht="75" customHeight="1">
      <c r="A251" s="33"/>
      <c r="B251" s="47" t="s">
        <v>76</v>
      </c>
      <c r="C251" s="68" t="s">
        <v>20</v>
      </c>
      <c r="D251" s="69" t="s">
        <v>49</v>
      </c>
      <c r="E251" s="69" t="s">
        <v>42</v>
      </c>
      <c r="F251" s="69" t="s">
        <v>315</v>
      </c>
      <c r="G251" s="69"/>
      <c r="H251" s="43"/>
      <c r="I251" s="41">
        <f t="shared" si="34"/>
        <v>295.2843</v>
      </c>
      <c r="J251" s="59">
        <f t="shared" si="34"/>
        <v>0</v>
      </c>
      <c r="K251" s="59">
        <f t="shared" si="34"/>
        <v>0</v>
      </c>
      <c r="L251" s="59">
        <f t="shared" si="34"/>
        <v>0</v>
      </c>
      <c r="M251" s="59">
        <f t="shared" si="34"/>
        <v>0</v>
      </c>
    </row>
    <row r="252" spans="1:13" ht="82.5" customHeight="1">
      <c r="A252" s="33"/>
      <c r="B252" s="47" t="s">
        <v>99</v>
      </c>
      <c r="C252" s="68" t="s">
        <v>20</v>
      </c>
      <c r="D252" s="69" t="s">
        <v>49</v>
      </c>
      <c r="E252" s="69" t="s">
        <v>42</v>
      </c>
      <c r="F252" s="69" t="s">
        <v>315</v>
      </c>
      <c r="G252" s="69" t="s">
        <v>4</v>
      </c>
      <c r="H252" s="43"/>
      <c r="I252" s="41">
        <v>295.2843</v>
      </c>
      <c r="J252" s="59">
        <v>0</v>
      </c>
      <c r="K252" s="41">
        <v>0</v>
      </c>
      <c r="L252" s="101">
        <v>0</v>
      </c>
      <c r="M252" s="105">
        <v>0</v>
      </c>
    </row>
    <row r="253" spans="1:13" ht="18.75">
      <c r="A253" s="33"/>
      <c r="B253" s="116" t="s">
        <v>26</v>
      </c>
      <c r="C253" s="34" t="s">
        <v>20</v>
      </c>
      <c r="D253" s="32" t="s">
        <v>46</v>
      </c>
      <c r="E253" s="32"/>
      <c r="F253" s="32"/>
      <c r="G253" s="32"/>
      <c r="H253" s="35" t="e">
        <f>#REF!</f>
        <v>#REF!</v>
      </c>
      <c r="I253" s="130">
        <f>I254+I260+I266</f>
        <v>474.6</v>
      </c>
      <c r="J253" s="99">
        <f>J254+J260+J266</f>
        <v>966.2</v>
      </c>
      <c r="K253" s="36">
        <f>K254+K260+K266</f>
        <v>1166.3</v>
      </c>
      <c r="L253" s="36">
        <f>L254+L260+L266</f>
        <v>956.6</v>
      </c>
      <c r="M253" s="36">
        <f>M254+M260+M266</f>
        <v>751.7</v>
      </c>
    </row>
    <row r="254" spans="1:13" ht="18.75">
      <c r="A254" s="33"/>
      <c r="B254" s="122" t="s">
        <v>219</v>
      </c>
      <c r="C254" s="34" t="s">
        <v>20</v>
      </c>
      <c r="D254" s="32" t="s">
        <v>46</v>
      </c>
      <c r="E254" s="32" t="s">
        <v>51</v>
      </c>
      <c r="F254" s="55"/>
      <c r="G254" s="32"/>
      <c r="H254" s="35"/>
      <c r="I254" s="36">
        <f aca="true" t="shared" si="35" ref="I254:M258">I255</f>
        <v>12</v>
      </c>
      <c r="J254" s="99">
        <f t="shared" si="35"/>
        <v>12</v>
      </c>
      <c r="K254" s="36">
        <f t="shared" si="35"/>
        <v>12</v>
      </c>
      <c r="L254" s="36">
        <f t="shared" si="35"/>
        <v>12</v>
      </c>
      <c r="M254" s="36">
        <f t="shared" si="35"/>
        <v>12</v>
      </c>
    </row>
    <row r="255" spans="1:13" ht="99.75" customHeight="1">
      <c r="A255" s="33"/>
      <c r="B255" s="111" t="s">
        <v>191</v>
      </c>
      <c r="C255" s="58" t="s">
        <v>20</v>
      </c>
      <c r="D255" s="24" t="s">
        <v>46</v>
      </c>
      <c r="E255" s="24" t="s">
        <v>51</v>
      </c>
      <c r="F255" s="39" t="s">
        <v>202</v>
      </c>
      <c r="G255" s="24"/>
      <c r="H255" s="43"/>
      <c r="I255" s="41">
        <f t="shared" si="35"/>
        <v>12</v>
      </c>
      <c r="J255" s="59">
        <f t="shared" si="35"/>
        <v>12</v>
      </c>
      <c r="K255" s="41">
        <f t="shared" si="35"/>
        <v>12</v>
      </c>
      <c r="L255" s="41">
        <f t="shared" si="35"/>
        <v>12</v>
      </c>
      <c r="M255" s="41">
        <f t="shared" si="35"/>
        <v>12</v>
      </c>
    </row>
    <row r="256" spans="1:13" ht="41.25" customHeight="1">
      <c r="A256" s="33"/>
      <c r="B256" s="111" t="s">
        <v>220</v>
      </c>
      <c r="C256" s="58" t="s">
        <v>20</v>
      </c>
      <c r="D256" s="24" t="s">
        <v>46</v>
      </c>
      <c r="E256" s="24" t="s">
        <v>51</v>
      </c>
      <c r="F256" s="39" t="s">
        <v>221</v>
      </c>
      <c r="G256" s="24"/>
      <c r="H256" s="43"/>
      <c r="I256" s="41">
        <f t="shared" si="35"/>
        <v>12</v>
      </c>
      <c r="J256" s="59">
        <f t="shared" si="35"/>
        <v>12</v>
      </c>
      <c r="K256" s="41">
        <f t="shared" si="35"/>
        <v>12</v>
      </c>
      <c r="L256" s="41">
        <f t="shared" si="35"/>
        <v>12</v>
      </c>
      <c r="M256" s="41">
        <f t="shared" si="35"/>
        <v>12</v>
      </c>
    </row>
    <row r="257" spans="1:13" ht="142.5" customHeight="1">
      <c r="A257" s="33"/>
      <c r="B257" s="112" t="s">
        <v>222</v>
      </c>
      <c r="C257" s="58" t="s">
        <v>20</v>
      </c>
      <c r="D257" s="24" t="s">
        <v>46</v>
      </c>
      <c r="E257" s="24" t="s">
        <v>51</v>
      </c>
      <c r="F257" s="39" t="s">
        <v>298</v>
      </c>
      <c r="G257" s="24"/>
      <c r="H257" s="43"/>
      <c r="I257" s="41">
        <f>I258</f>
        <v>12</v>
      </c>
      <c r="J257" s="59">
        <f t="shared" si="35"/>
        <v>12</v>
      </c>
      <c r="K257" s="41">
        <f t="shared" si="35"/>
        <v>12</v>
      </c>
      <c r="L257" s="41">
        <f t="shared" si="35"/>
        <v>12</v>
      </c>
      <c r="M257" s="41">
        <f t="shared" si="35"/>
        <v>12</v>
      </c>
    </row>
    <row r="258" spans="1:13" ht="120.75" customHeight="1">
      <c r="A258" s="33"/>
      <c r="B258" s="111" t="s">
        <v>223</v>
      </c>
      <c r="C258" s="58" t="s">
        <v>20</v>
      </c>
      <c r="D258" s="24" t="s">
        <v>46</v>
      </c>
      <c r="E258" s="24" t="s">
        <v>51</v>
      </c>
      <c r="F258" s="39" t="s">
        <v>299</v>
      </c>
      <c r="G258" s="24"/>
      <c r="H258" s="43"/>
      <c r="I258" s="41">
        <f>I259</f>
        <v>12</v>
      </c>
      <c r="J258" s="59">
        <f t="shared" si="35"/>
        <v>12</v>
      </c>
      <c r="K258" s="41">
        <f t="shared" si="35"/>
        <v>12</v>
      </c>
      <c r="L258" s="41">
        <f t="shared" si="35"/>
        <v>12</v>
      </c>
      <c r="M258" s="41">
        <f t="shared" si="35"/>
        <v>12</v>
      </c>
    </row>
    <row r="259" spans="1:13" ht="43.5" customHeight="1">
      <c r="A259" s="33"/>
      <c r="B259" s="111" t="s">
        <v>192</v>
      </c>
      <c r="C259" s="58" t="s">
        <v>20</v>
      </c>
      <c r="D259" s="24" t="s">
        <v>46</v>
      </c>
      <c r="E259" s="24" t="s">
        <v>51</v>
      </c>
      <c r="F259" s="39" t="s">
        <v>299</v>
      </c>
      <c r="G259" s="24" t="s">
        <v>193</v>
      </c>
      <c r="H259" s="43"/>
      <c r="I259" s="41">
        <v>12</v>
      </c>
      <c r="J259" s="59">
        <v>12</v>
      </c>
      <c r="K259" s="41">
        <v>12</v>
      </c>
      <c r="L259" s="41">
        <v>12</v>
      </c>
      <c r="M259" s="41">
        <v>12</v>
      </c>
    </row>
    <row r="260" spans="1:14" ht="37.5">
      <c r="A260" s="33"/>
      <c r="B260" s="122" t="s">
        <v>251</v>
      </c>
      <c r="C260" s="34" t="s">
        <v>20</v>
      </c>
      <c r="D260" s="32" t="s">
        <v>46</v>
      </c>
      <c r="E260" s="32" t="s">
        <v>42</v>
      </c>
      <c r="F260" s="55"/>
      <c r="G260" s="32"/>
      <c r="H260" s="35"/>
      <c r="I260" s="36">
        <f aca="true" t="shared" si="36" ref="I260:N264">I261</f>
        <v>327.6</v>
      </c>
      <c r="J260" s="99">
        <f t="shared" si="36"/>
        <v>819.2</v>
      </c>
      <c r="K260" s="36">
        <f t="shared" si="36"/>
        <v>1019.3</v>
      </c>
      <c r="L260" s="36">
        <f t="shared" si="36"/>
        <v>809.6</v>
      </c>
      <c r="M260" s="36">
        <f t="shared" si="36"/>
        <v>604.7</v>
      </c>
      <c r="N260" s="36">
        <f t="shared" si="36"/>
        <v>0</v>
      </c>
    </row>
    <row r="261" spans="1:13" ht="93.75">
      <c r="A261" s="33"/>
      <c r="B261" s="111" t="s">
        <v>191</v>
      </c>
      <c r="C261" s="58" t="s">
        <v>20</v>
      </c>
      <c r="D261" s="24" t="s">
        <v>46</v>
      </c>
      <c r="E261" s="24" t="s">
        <v>42</v>
      </c>
      <c r="F261" s="39" t="s">
        <v>202</v>
      </c>
      <c r="G261" s="24"/>
      <c r="H261" s="43"/>
      <c r="I261" s="41">
        <f t="shared" si="36"/>
        <v>327.6</v>
      </c>
      <c r="J261" s="59">
        <f t="shared" si="36"/>
        <v>819.2</v>
      </c>
      <c r="K261" s="41">
        <f t="shared" si="36"/>
        <v>1019.3</v>
      </c>
      <c r="L261" s="41">
        <f t="shared" si="36"/>
        <v>809.6</v>
      </c>
      <c r="M261" s="41">
        <f t="shared" si="36"/>
        <v>604.7</v>
      </c>
    </row>
    <row r="262" spans="1:13" ht="37.5">
      <c r="A262" s="33"/>
      <c r="B262" s="111" t="s">
        <v>252</v>
      </c>
      <c r="C262" s="58" t="s">
        <v>20</v>
      </c>
      <c r="D262" s="24" t="s">
        <v>46</v>
      </c>
      <c r="E262" s="24" t="s">
        <v>42</v>
      </c>
      <c r="F262" s="39" t="s">
        <v>271</v>
      </c>
      <c r="G262" s="24"/>
      <c r="H262" s="43"/>
      <c r="I262" s="41">
        <f t="shared" si="36"/>
        <v>327.6</v>
      </c>
      <c r="J262" s="59">
        <f t="shared" si="36"/>
        <v>819.2</v>
      </c>
      <c r="K262" s="41">
        <f t="shared" si="36"/>
        <v>1019.3</v>
      </c>
      <c r="L262" s="41">
        <f t="shared" si="36"/>
        <v>809.6</v>
      </c>
      <c r="M262" s="41">
        <f t="shared" si="36"/>
        <v>604.7</v>
      </c>
    </row>
    <row r="263" spans="1:13" ht="75">
      <c r="A263" s="33"/>
      <c r="B263" s="112" t="s">
        <v>253</v>
      </c>
      <c r="C263" s="58" t="s">
        <v>20</v>
      </c>
      <c r="D263" s="24" t="s">
        <v>46</v>
      </c>
      <c r="E263" s="24" t="s">
        <v>42</v>
      </c>
      <c r="F263" s="39" t="s">
        <v>270</v>
      </c>
      <c r="G263" s="24"/>
      <c r="H263" s="43"/>
      <c r="I263" s="41">
        <f>I264</f>
        <v>327.6</v>
      </c>
      <c r="J263" s="59">
        <f t="shared" si="36"/>
        <v>819.2</v>
      </c>
      <c r="K263" s="41">
        <f t="shared" si="36"/>
        <v>1019.3</v>
      </c>
      <c r="L263" s="41">
        <f t="shared" si="36"/>
        <v>809.6</v>
      </c>
      <c r="M263" s="41">
        <f t="shared" si="36"/>
        <v>604.7</v>
      </c>
    </row>
    <row r="264" spans="1:13" ht="60" customHeight="1">
      <c r="A264" s="33"/>
      <c r="B264" s="111" t="s">
        <v>254</v>
      </c>
      <c r="C264" s="58" t="s">
        <v>20</v>
      </c>
      <c r="D264" s="24" t="s">
        <v>46</v>
      </c>
      <c r="E264" s="24" t="s">
        <v>42</v>
      </c>
      <c r="F264" s="39" t="s">
        <v>269</v>
      </c>
      <c r="G264" s="24"/>
      <c r="H264" s="43"/>
      <c r="I264" s="41">
        <f>I265</f>
        <v>327.6</v>
      </c>
      <c r="J264" s="59">
        <f t="shared" si="36"/>
        <v>819.2</v>
      </c>
      <c r="K264" s="41">
        <f t="shared" si="36"/>
        <v>1019.3</v>
      </c>
      <c r="L264" s="41">
        <f t="shared" si="36"/>
        <v>809.6</v>
      </c>
      <c r="M264" s="41">
        <f t="shared" si="36"/>
        <v>604.7</v>
      </c>
    </row>
    <row r="265" spans="1:13" ht="37.5">
      <c r="A265" s="33"/>
      <c r="B265" s="111" t="s">
        <v>192</v>
      </c>
      <c r="C265" s="58" t="s">
        <v>20</v>
      </c>
      <c r="D265" s="24" t="s">
        <v>46</v>
      </c>
      <c r="E265" s="24" t="s">
        <v>42</v>
      </c>
      <c r="F265" s="39" t="s">
        <v>269</v>
      </c>
      <c r="G265" s="24" t="s">
        <v>193</v>
      </c>
      <c r="H265" s="43"/>
      <c r="I265" s="41">
        <v>327.6</v>
      </c>
      <c r="J265" s="59">
        <v>819.2</v>
      </c>
      <c r="K265" s="41">
        <v>1019.3</v>
      </c>
      <c r="L265" s="102">
        <v>809.6</v>
      </c>
      <c r="M265" s="108">
        <v>604.7</v>
      </c>
    </row>
    <row r="266" spans="1:13" ht="37.5">
      <c r="A266" s="33"/>
      <c r="B266" s="123" t="s">
        <v>14</v>
      </c>
      <c r="C266" s="94" t="s">
        <v>20</v>
      </c>
      <c r="D266" s="85" t="s">
        <v>46</v>
      </c>
      <c r="E266" s="85" t="s">
        <v>47</v>
      </c>
      <c r="F266" s="84"/>
      <c r="G266" s="85"/>
      <c r="H266" s="86"/>
      <c r="I266" s="87">
        <f aca="true" t="shared" si="37" ref="I266:M270">I267</f>
        <v>135</v>
      </c>
      <c r="J266" s="125">
        <f t="shared" si="37"/>
        <v>135</v>
      </c>
      <c r="K266" s="87">
        <f t="shared" si="37"/>
        <v>135</v>
      </c>
      <c r="L266" s="87">
        <f t="shared" si="37"/>
        <v>135</v>
      </c>
      <c r="M266" s="87">
        <f t="shared" si="37"/>
        <v>135</v>
      </c>
    </row>
    <row r="267" spans="1:13" ht="131.25">
      <c r="A267" s="33"/>
      <c r="B267" s="111" t="s">
        <v>310</v>
      </c>
      <c r="C267" s="58" t="s">
        <v>20</v>
      </c>
      <c r="D267" s="24" t="s">
        <v>46</v>
      </c>
      <c r="E267" s="24" t="s">
        <v>47</v>
      </c>
      <c r="F267" s="39" t="s">
        <v>268</v>
      </c>
      <c r="G267" s="24"/>
      <c r="H267" s="43"/>
      <c r="I267" s="41">
        <f t="shared" si="37"/>
        <v>135</v>
      </c>
      <c r="J267" s="59">
        <f t="shared" si="37"/>
        <v>135</v>
      </c>
      <c r="K267" s="41">
        <f t="shared" si="37"/>
        <v>135</v>
      </c>
      <c r="L267" s="41">
        <f t="shared" si="37"/>
        <v>135</v>
      </c>
      <c r="M267" s="41">
        <f t="shared" si="37"/>
        <v>135</v>
      </c>
    </row>
    <row r="268" spans="1:13" ht="42.75" customHeight="1">
      <c r="A268" s="33"/>
      <c r="B268" s="111" t="s">
        <v>204</v>
      </c>
      <c r="C268" s="58" t="s">
        <v>20</v>
      </c>
      <c r="D268" s="24" t="s">
        <v>46</v>
      </c>
      <c r="E268" s="24" t="s">
        <v>47</v>
      </c>
      <c r="F268" s="39" t="s">
        <v>267</v>
      </c>
      <c r="G268" s="24"/>
      <c r="H268" s="43"/>
      <c r="I268" s="41">
        <f t="shared" si="37"/>
        <v>135</v>
      </c>
      <c r="J268" s="59">
        <f t="shared" si="37"/>
        <v>135</v>
      </c>
      <c r="K268" s="41">
        <f t="shared" si="37"/>
        <v>135</v>
      </c>
      <c r="L268" s="41">
        <f t="shared" si="37"/>
        <v>135</v>
      </c>
      <c r="M268" s="41">
        <f t="shared" si="37"/>
        <v>135</v>
      </c>
    </row>
    <row r="269" spans="1:13" ht="83.25" customHeight="1">
      <c r="A269" s="33"/>
      <c r="B269" s="111" t="s">
        <v>311</v>
      </c>
      <c r="C269" s="58" t="s">
        <v>20</v>
      </c>
      <c r="D269" s="24" t="s">
        <v>46</v>
      </c>
      <c r="E269" s="24" t="s">
        <v>47</v>
      </c>
      <c r="F269" s="39" t="s">
        <v>266</v>
      </c>
      <c r="G269" s="24"/>
      <c r="H269" s="43"/>
      <c r="I269" s="41">
        <f t="shared" si="37"/>
        <v>135</v>
      </c>
      <c r="J269" s="59">
        <f t="shared" si="37"/>
        <v>135</v>
      </c>
      <c r="K269" s="41">
        <f t="shared" si="37"/>
        <v>135</v>
      </c>
      <c r="L269" s="41">
        <f t="shared" si="37"/>
        <v>135</v>
      </c>
      <c r="M269" s="41">
        <f t="shared" si="37"/>
        <v>135</v>
      </c>
    </row>
    <row r="270" spans="1:13" ht="56.25">
      <c r="A270" s="33"/>
      <c r="B270" s="111" t="s">
        <v>312</v>
      </c>
      <c r="C270" s="58" t="s">
        <v>20</v>
      </c>
      <c r="D270" s="24" t="s">
        <v>46</v>
      </c>
      <c r="E270" s="24" t="s">
        <v>47</v>
      </c>
      <c r="F270" s="39" t="s">
        <v>265</v>
      </c>
      <c r="G270" s="24"/>
      <c r="H270" s="43"/>
      <c r="I270" s="41">
        <f t="shared" si="37"/>
        <v>135</v>
      </c>
      <c r="J270" s="59">
        <f t="shared" si="37"/>
        <v>135</v>
      </c>
      <c r="K270" s="41">
        <f t="shared" si="37"/>
        <v>135</v>
      </c>
      <c r="L270" s="41">
        <f t="shared" si="37"/>
        <v>135</v>
      </c>
      <c r="M270" s="41">
        <f t="shared" si="37"/>
        <v>135</v>
      </c>
    </row>
    <row r="271" spans="1:13" ht="73.5" customHeight="1">
      <c r="A271" s="33"/>
      <c r="B271" s="111" t="s">
        <v>12</v>
      </c>
      <c r="C271" s="58" t="s">
        <v>20</v>
      </c>
      <c r="D271" s="24" t="s">
        <v>46</v>
      </c>
      <c r="E271" s="24" t="s">
        <v>47</v>
      </c>
      <c r="F271" s="39" t="s">
        <v>265</v>
      </c>
      <c r="G271" s="24" t="s">
        <v>13</v>
      </c>
      <c r="H271" s="43"/>
      <c r="I271" s="41">
        <v>135</v>
      </c>
      <c r="J271" s="59">
        <v>135</v>
      </c>
      <c r="K271" s="41">
        <v>135</v>
      </c>
      <c r="L271" s="101">
        <v>135</v>
      </c>
      <c r="M271" s="105">
        <v>135</v>
      </c>
    </row>
    <row r="272" spans="1:13" ht="37.5">
      <c r="A272" s="33"/>
      <c r="B272" s="123" t="s">
        <v>255</v>
      </c>
      <c r="C272" s="94" t="s">
        <v>20</v>
      </c>
      <c r="D272" s="85" t="s">
        <v>48</v>
      </c>
      <c r="E272" s="85"/>
      <c r="F272" s="84"/>
      <c r="G272" s="85"/>
      <c r="H272" s="86"/>
      <c r="I272" s="131">
        <f>I273+I279</f>
        <v>6300.138</v>
      </c>
      <c r="J272" s="125">
        <f>J273+J279</f>
        <v>7198.6</v>
      </c>
      <c r="K272" s="87">
        <f>K273+K279</f>
        <v>3650</v>
      </c>
      <c r="L272" s="87">
        <f>L273+L279</f>
        <v>4249.7</v>
      </c>
      <c r="M272" s="87">
        <f>M273+M279</f>
        <v>4386</v>
      </c>
    </row>
    <row r="273" spans="1:13" ht="18.75">
      <c r="A273" s="33"/>
      <c r="B273" s="114" t="s">
        <v>16</v>
      </c>
      <c r="C273" s="34" t="s">
        <v>20</v>
      </c>
      <c r="D273" s="32" t="s">
        <v>48</v>
      </c>
      <c r="E273" s="32" t="s">
        <v>51</v>
      </c>
      <c r="F273" s="32"/>
      <c r="G273" s="32"/>
      <c r="H273" s="35"/>
      <c r="I273" s="36">
        <f aca="true" t="shared" si="38" ref="I273:M277">I274</f>
        <v>5545.918</v>
      </c>
      <c r="J273" s="99">
        <f t="shared" si="38"/>
        <v>4176.3</v>
      </c>
      <c r="K273" s="36">
        <f t="shared" si="38"/>
        <v>3500</v>
      </c>
      <c r="L273" s="36">
        <f t="shared" si="38"/>
        <v>3569.7</v>
      </c>
      <c r="M273" s="36">
        <f t="shared" si="38"/>
        <v>3706</v>
      </c>
    </row>
    <row r="274" spans="1:13" ht="93.75">
      <c r="A274" s="33"/>
      <c r="B274" s="111" t="s">
        <v>189</v>
      </c>
      <c r="C274" s="58" t="s">
        <v>20</v>
      </c>
      <c r="D274" s="24" t="s">
        <v>48</v>
      </c>
      <c r="E274" s="24" t="s">
        <v>51</v>
      </c>
      <c r="F274" s="39" t="s">
        <v>175</v>
      </c>
      <c r="G274" s="24"/>
      <c r="H274" s="43"/>
      <c r="I274" s="41">
        <f t="shared" si="38"/>
        <v>5545.918</v>
      </c>
      <c r="J274" s="59">
        <f t="shared" si="38"/>
        <v>4176.3</v>
      </c>
      <c r="K274" s="41">
        <f t="shared" si="38"/>
        <v>3500</v>
      </c>
      <c r="L274" s="41">
        <f t="shared" si="38"/>
        <v>3569.7</v>
      </c>
      <c r="M274" s="41">
        <f t="shared" si="38"/>
        <v>3706</v>
      </c>
    </row>
    <row r="275" spans="1:13" ht="37.5">
      <c r="A275" s="33"/>
      <c r="B275" s="47" t="s">
        <v>70</v>
      </c>
      <c r="C275" s="58" t="s">
        <v>20</v>
      </c>
      <c r="D275" s="24" t="s">
        <v>48</v>
      </c>
      <c r="E275" s="24" t="s">
        <v>51</v>
      </c>
      <c r="F275" s="39" t="s">
        <v>176</v>
      </c>
      <c r="G275" s="24"/>
      <c r="H275" s="43"/>
      <c r="I275" s="41">
        <f>I277</f>
        <v>5545.918</v>
      </c>
      <c r="J275" s="59">
        <f>J277</f>
        <v>4176.3</v>
      </c>
      <c r="K275" s="41">
        <f>K277</f>
        <v>3500</v>
      </c>
      <c r="L275" s="41">
        <f>L277</f>
        <v>3569.7</v>
      </c>
      <c r="M275" s="41">
        <f>M277</f>
        <v>3706</v>
      </c>
    </row>
    <row r="276" spans="1:13" ht="42.75" customHeight="1">
      <c r="A276" s="33"/>
      <c r="B276" s="47" t="s">
        <v>177</v>
      </c>
      <c r="C276" s="46">
        <v>992</v>
      </c>
      <c r="D276" s="39" t="s">
        <v>48</v>
      </c>
      <c r="E276" s="39" t="s">
        <v>51</v>
      </c>
      <c r="F276" s="39" t="s">
        <v>178</v>
      </c>
      <c r="G276" s="39"/>
      <c r="H276" s="43"/>
      <c r="I276" s="41">
        <f>I277</f>
        <v>5545.918</v>
      </c>
      <c r="J276" s="59">
        <f>J277</f>
        <v>4176.3</v>
      </c>
      <c r="K276" s="41">
        <f>K277</f>
        <v>3500</v>
      </c>
      <c r="L276" s="41">
        <f>L277</f>
        <v>3569.7</v>
      </c>
      <c r="M276" s="41">
        <f>M277</f>
        <v>3706</v>
      </c>
    </row>
    <row r="277" spans="1:13" ht="132.75" customHeight="1">
      <c r="A277" s="33"/>
      <c r="B277" s="47" t="s">
        <v>165</v>
      </c>
      <c r="C277" s="38" t="s">
        <v>20</v>
      </c>
      <c r="D277" s="39" t="s">
        <v>48</v>
      </c>
      <c r="E277" s="39" t="s">
        <v>51</v>
      </c>
      <c r="F277" s="39" t="s">
        <v>179</v>
      </c>
      <c r="G277" s="39"/>
      <c r="H277" s="43"/>
      <c r="I277" s="41">
        <f t="shared" si="38"/>
        <v>5545.918</v>
      </c>
      <c r="J277" s="59">
        <f t="shared" si="38"/>
        <v>4176.3</v>
      </c>
      <c r="K277" s="41">
        <f t="shared" si="38"/>
        <v>3500</v>
      </c>
      <c r="L277" s="41">
        <f t="shared" si="38"/>
        <v>3569.7</v>
      </c>
      <c r="M277" s="41">
        <f t="shared" si="38"/>
        <v>3706</v>
      </c>
    </row>
    <row r="278" spans="1:13" ht="81" customHeight="1">
      <c r="A278" s="33"/>
      <c r="B278" s="111" t="s">
        <v>12</v>
      </c>
      <c r="C278" s="38" t="s">
        <v>20</v>
      </c>
      <c r="D278" s="39" t="s">
        <v>48</v>
      </c>
      <c r="E278" s="39" t="s">
        <v>51</v>
      </c>
      <c r="F278" s="39" t="s">
        <v>179</v>
      </c>
      <c r="G278" s="39" t="s">
        <v>13</v>
      </c>
      <c r="H278" s="43"/>
      <c r="I278" s="41">
        <v>5545.918</v>
      </c>
      <c r="J278" s="59">
        <v>4176.3</v>
      </c>
      <c r="K278" s="41">
        <v>3500</v>
      </c>
      <c r="L278" s="101">
        <v>3569.7</v>
      </c>
      <c r="M278" s="105">
        <v>3706</v>
      </c>
    </row>
    <row r="279" spans="1:13" ht="18.75">
      <c r="A279" s="33"/>
      <c r="B279" s="114" t="s">
        <v>60</v>
      </c>
      <c r="C279" s="34" t="s">
        <v>20</v>
      </c>
      <c r="D279" s="32" t="s">
        <v>48</v>
      </c>
      <c r="E279" s="32" t="s">
        <v>52</v>
      </c>
      <c r="F279" s="32"/>
      <c r="G279" s="32"/>
      <c r="H279" s="35"/>
      <c r="I279" s="36">
        <f aca="true" t="shared" si="39" ref="I279:M280">I280</f>
        <v>754.22</v>
      </c>
      <c r="J279" s="99">
        <f t="shared" si="39"/>
        <v>3022.3</v>
      </c>
      <c r="K279" s="36">
        <f t="shared" si="39"/>
        <v>150</v>
      </c>
      <c r="L279" s="36">
        <f t="shared" si="39"/>
        <v>680</v>
      </c>
      <c r="M279" s="36">
        <f t="shared" si="39"/>
        <v>680</v>
      </c>
    </row>
    <row r="280" spans="1:13" ht="93.75">
      <c r="A280" s="33"/>
      <c r="B280" s="111" t="s">
        <v>189</v>
      </c>
      <c r="C280" s="58" t="s">
        <v>20</v>
      </c>
      <c r="D280" s="24" t="s">
        <v>48</v>
      </c>
      <c r="E280" s="24" t="s">
        <v>52</v>
      </c>
      <c r="F280" s="39" t="s">
        <v>175</v>
      </c>
      <c r="G280" s="24"/>
      <c r="H280" s="43"/>
      <c r="I280" s="41">
        <f t="shared" si="39"/>
        <v>754.22</v>
      </c>
      <c r="J280" s="59">
        <f t="shared" si="39"/>
        <v>3022.3</v>
      </c>
      <c r="K280" s="41">
        <f t="shared" si="39"/>
        <v>150</v>
      </c>
      <c r="L280" s="41">
        <f t="shared" si="39"/>
        <v>680</v>
      </c>
      <c r="M280" s="41">
        <f t="shared" si="39"/>
        <v>680</v>
      </c>
    </row>
    <row r="281" spans="1:14" ht="37.5">
      <c r="A281" s="33"/>
      <c r="B281" s="111" t="s">
        <v>204</v>
      </c>
      <c r="C281" s="58" t="s">
        <v>20</v>
      </c>
      <c r="D281" s="24" t="s">
        <v>48</v>
      </c>
      <c r="E281" s="24" t="s">
        <v>52</v>
      </c>
      <c r="F281" s="39" t="s">
        <v>180</v>
      </c>
      <c r="G281" s="24"/>
      <c r="H281" s="43"/>
      <c r="I281" s="41">
        <f aca="true" t="shared" si="40" ref="I281:N281">I282+I288</f>
        <v>754.22</v>
      </c>
      <c r="J281" s="59">
        <f>J282+J285</f>
        <v>3022.3</v>
      </c>
      <c r="K281" s="41">
        <f t="shared" si="40"/>
        <v>150</v>
      </c>
      <c r="L281" s="41">
        <f t="shared" si="40"/>
        <v>680</v>
      </c>
      <c r="M281" s="41">
        <f t="shared" si="40"/>
        <v>680</v>
      </c>
      <c r="N281" s="41">
        <f t="shared" si="40"/>
        <v>0</v>
      </c>
    </row>
    <row r="282" spans="1:14" ht="75">
      <c r="A282" s="33"/>
      <c r="B282" s="47" t="s">
        <v>181</v>
      </c>
      <c r="C282" s="46">
        <v>992</v>
      </c>
      <c r="D282" s="39" t="s">
        <v>48</v>
      </c>
      <c r="E282" s="39" t="s">
        <v>52</v>
      </c>
      <c r="F282" s="39" t="s">
        <v>182</v>
      </c>
      <c r="G282" s="39"/>
      <c r="H282" s="43"/>
      <c r="I282" s="41">
        <f aca="true" t="shared" si="41" ref="I282:N282">I283</f>
        <v>754.22</v>
      </c>
      <c r="J282" s="59">
        <f t="shared" si="41"/>
        <v>1022.3</v>
      </c>
      <c r="K282" s="41">
        <f t="shared" si="41"/>
        <v>150</v>
      </c>
      <c r="L282" s="41">
        <f t="shared" si="41"/>
        <v>680</v>
      </c>
      <c r="M282" s="41">
        <f t="shared" si="41"/>
        <v>680</v>
      </c>
      <c r="N282" s="41">
        <f t="shared" si="41"/>
        <v>0</v>
      </c>
    </row>
    <row r="283" spans="1:13" ht="75">
      <c r="A283" s="33"/>
      <c r="B283" s="47" t="s">
        <v>77</v>
      </c>
      <c r="C283" s="46">
        <v>992</v>
      </c>
      <c r="D283" s="39" t="s">
        <v>48</v>
      </c>
      <c r="E283" s="39" t="s">
        <v>52</v>
      </c>
      <c r="F283" s="39" t="s">
        <v>183</v>
      </c>
      <c r="G283" s="39"/>
      <c r="H283" s="43"/>
      <c r="I283" s="41">
        <f>I284+I287</f>
        <v>754.22</v>
      </c>
      <c r="J283" s="59">
        <f>J284</f>
        <v>1022.3</v>
      </c>
      <c r="K283" s="41">
        <f>K284+K287</f>
        <v>150</v>
      </c>
      <c r="L283" s="41">
        <f>L284+L287</f>
        <v>680</v>
      </c>
      <c r="M283" s="41">
        <f>M284+M287</f>
        <v>680</v>
      </c>
    </row>
    <row r="284" spans="1:13" ht="83.25" customHeight="1">
      <c r="A284" s="33"/>
      <c r="B284" s="47" t="s">
        <v>99</v>
      </c>
      <c r="C284" s="46">
        <v>992</v>
      </c>
      <c r="D284" s="39" t="s">
        <v>48</v>
      </c>
      <c r="E284" s="39" t="s">
        <v>52</v>
      </c>
      <c r="F284" s="39" t="s">
        <v>183</v>
      </c>
      <c r="G284" s="39" t="s">
        <v>4</v>
      </c>
      <c r="H284" s="43"/>
      <c r="I284" s="41">
        <v>754.22</v>
      </c>
      <c r="J284" s="59">
        <v>1022.3</v>
      </c>
      <c r="K284" s="41">
        <v>150</v>
      </c>
      <c r="L284" s="101">
        <v>680</v>
      </c>
      <c r="M284" s="105">
        <v>680</v>
      </c>
    </row>
    <row r="285" spans="1:13" ht="104.25" customHeight="1">
      <c r="A285" s="33"/>
      <c r="B285" s="138" t="s">
        <v>242</v>
      </c>
      <c r="C285" s="46">
        <v>992</v>
      </c>
      <c r="D285" s="39" t="s">
        <v>48</v>
      </c>
      <c r="E285" s="39" t="s">
        <v>52</v>
      </c>
      <c r="F285" s="39" t="s">
        <v>243</v>
      </c>
      <c r="G285" s="39"/>
      <c r="H285" s="43"/>
      <c r="I285" s="59">
        <f>I286</f>
        <v>0</v>
      </c>
      <c r="J285" s="59">
        <f>J286+J288</f>
        <v>2000</v>
      </c>
      <c r="K285" s="59">
        <f aca="true" t="shared" si="42" ref="K285:M286">K286</f>
        <v>0</v>
      </c>
      <c r="L285" s="59">
        <f t="shared" si="42"/>
        <v>0</v>
      </c>
      <c r="M285" s="59">
        <f t="shared" si="42"/>
        <v>0</v>
      </c>
    </row>
    <row r="286" spans="1:13" ht="41.25" customHeight="1">
      <c r="A286" s="33"/>
      <c r="B286" s="47" t="s">
        <v>327</v>
      </c>
      <c r="C286" s="46">
        <v>992</v>
      </c>
      <c r="D286" s="39" t="s">
        <v>48</v>
      </c>
      <c r="E286" s="39" t="s">
        <v>52</v>
      </c>
      <c r="F286" s="39" t="s">
        <v>328</v>
      </c>
      <c r="G286" s="39"/>
      <c r="H286" s="43"/>
      <c r="I286" s="59">
        <f>I287</f>
        <v>0</v>
      </c>
      <c r="J286" s="59">
        <f>J287</f>
        <v>500</v>
      </c>
      <c r="K286" s="59">
        <f t="shared" si="42"/>
        <v>0</v>
      </c>
      <c r="L286" s="59">
        <f t="shared" si="42"/>
        <v>0</v>
      </c>
      <c r="M286" s="59">
        <f t="shared" si="42"/>
        <v>0</v>
      </c>
    </row>
    <row r="287" spans="1:13" ht="76.5" customHeight="1">
      <c r="A287" s="33"/>
      <c r="B287" s="47" t="s">
        <v>99</v>
      </c>
      <c r="C287" s="46">
        <v>992</v>
      </c>
      <c r="D287" s="39" t="s">
        <v>48</v>
      </c>
      <c r="E287" s="39" t="s">
        <v>52</v>
      </c>
      <c r="F287" s="39" t="s">
        <v>328</v>
      </c>
      <c r="G287" s="39" t="s">
        <v>4</v>
      </c>
      <c r="H287" s="43"/>
      <c r="I287" s="41">
        <v>0</v>
      </c>
      <c r="J287" s="59">
        <v>500</v>
      </c>
      <c r="K287" s="41">
        <v>0</v>
      </c>
      <c r="L287" s="101">
        <v>0</v>
      </c>
      <c r="M287" s="105">
        <v>0</v>
      </c>
    </row>
    <row r="288" spans="1:13" ht="81" customHeight="1">
      <c r="A288" s="33"/>
      <c r="B288" s="137" t="s">
        <v>306</v>
      </c>
      <c r="C288" s="46">
        <v>992</v>
      </c>
      <c r="D288" s="39" t="s">
        <v>48</v>
      </c>
      <c r="E288" s="39" t="s">
        <v>52</v>
      </c>
      <c r="F288" s="39" t="s">
        <v>329</v>
      </c>
      <c r="G288" s="39"/>
      <c r="H288" s="43"/>
      <c r="I288" s="41">
        <f>I289</f>
        <v>0</v>
      </c>
      <c r="J288" s="41">
        <f>J289</f>
        <v>1500</v>
      </c>
      <c r="K288" s="41">
        <f>K289</f>
        <v>0</v>
      </c>
      <c r="L288" s="41">
        <f>L289</f>
        <v>0</v>
      </c>
      <c r="M288" s="41">
        <f>M289</f>
        <v>0</v>
      </c>
    </row>
    <row r="289" spans="1:13" ht="81.75" customHeight="1">
      <c r="A289" s="33"/>
      <c r="B289" s="47" t="s">
        <v>99</v>
      </c>
      <c r="C289" s="46">
        <v>992</v>
      </c>
      <c r="D289" s="39" t="s">
        <v>48</v>
      </c>
      <c r="E289" s="39" t="s">
        <v>52</v>
      </c>
      <c r="F289" s="39" t="s">
        <v>329</v>
      </c>
      <c r="G289" s="39" t="s">
        <v>4</v>
      </c>
      <c r="H289" s="88"/>
      <c r="I289" s="41">
        <v>0</v>
      </c>
      <c r="J289" s="59">
        <v>1500</v>
      </c>
      <c r="K289" s="41">
        <v>0</v>
      </c>
      <c r="L289" s="101">
        <v>0</v>
      </c>
      <c r="M289" s="105">
        <v>0</v>
      </c>
    </row>
    <row r="290" spans="1:13" ht="18.75">
      <c r="A290" s="78"/>
      <c r="B290" s="79"/>
      <c r="C290" s="78"/>
      <c r="D290" s="80"/>
      <c r="E290" s="80"/>
      <c r="F290" s="80"/>
      <c r="G290" s="80"/>
      <c r="H290" s="81"/>
      <c r="I290" s="81"/>
      <c r="J290" s="81"/>
      <c r="K290" s="82"/>
      <c r="L290" s="82"/>
      <c r="M290" s="83"/>
    </row>
    <row r="291" spans="1:13" ht="18.75">
      <c r="A291" s="78"/>
      <c r="B291" s="79"/>
      <c r="C291" s="78"/>
      <c r="D291" s="80"/>
      <c r="E291" s="80"/>
      <c r="F291" s="80"/>
      <c r="G291" s="80"/>
      <c r="H291" s="81"/>
      <c r="I291" s="81"/>
      <c r="J291" s="81"/>
      <c r="K291" s="82"/>
      <c r="L291" s="82"/>
      <c r="M291" s="83"/>
    </row>
    <row r="292" spans="1:13" ht="18.75">
      <c r="A292" s="159" t="s">
        <v>232</v>
      </c>
      <c r="B292" s="159"/>
      <c r="C292" s="89"/>
      <c r="D292" s="90"/>
      <c r="E292" s="90"/>
      <c r="F292" s="90"/>
      <c r="G292" s="90"/>
      <c r="H292" s="91"/>
      <c r="I292" s="91"/>
      <c r="J292" s="91"/>
      <c r="K292" s="92"/>
      <c r="L292" s="92"/>
      <c r="M292" s="93"/>
    </row>
    <row r="293" spans="1:13" ht="18.75">
      <c r="A293" s="159" t="s">
        <v>231</v>
      </c>
      <c r="B293" s="159"/>
      <c r="C293" s="89"/>
      <c r="D293" s="90"/>
      <c r="E293" s="90"/>
      <c r="F293" s="90"/>
      <c r="G293" s="90"/>
      <c r="H293" s="91"/>
      <c r="I293" s="91"/>
      <c r="J293" s="91"/>
      <c r="K293" s="161" t="s">
        <v>233</v>
      </c>
      <c r="L293" s="161"/>
      <c r="M293" s="161"/>
    </row>
  </sheetData>
  <sheetProtection/>
  <mergeCells count="17">
    <mergeCell ref="A293:B293"/>
    <mergeCell ref="A4:M4"/>
    <mergeCell ref="K293:M293"/>
    <mergeCell ref="A3:M3"/>
    <mergeCell ref="A1:M1"/>
    <mergeCell ref="A292:B292"/>
    <mergeCell ref="G6:G7"/>
    <mergeCell ref="I6:I7"/>
    <mergeCell ref="J6:J7"/>
    <mergeCell ref="K6:K7"/>
    <mergeCell ref="L6:M6"/>
    <mergeCell ref="A6:A7"/>
    <mergeCell ref="B6:B7"/>
    <mergeCell ref="C6:C7"/>
    <mergeCell ref="D6:D7"/>
    <mergeCell ref="E6:E7"/>
    <mergeCell ref="F6:F7"/>
  </mergeCells>
  <printOptions horizontalCentered="1"/>
  <pageMargins left="1.1811023622047245" right="0.3937007874015748" top="0.7874015748031497" bottom="0.7874015748031497" header="0.3937007874015748" footer="0.3937007874015748"/>
  <pageSetup blackAndWhite="1" fitToHeight="14" fitToWidth="1" horizontalDpi="600" verticalDpi="600" orientation="portrait" paperSize="9" scale="50" r:id="rId1"/>
  <rowBreaks count="6" manualBreakCount="6">
    <brk id="34" max="12" man="1"/>
    <brk id="79" max="12" man="1"/>
    <brk id="122" max="12" man="1"/>
    <brk id="173" max="12" man="1"/>
    <brk id="212" max="12" man="1"/>
    <brk id="2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Елена</cp:lastModifiedBy>
  <cp:lastPrinted>2021-11-11T14:07:03Z</cp:lastPrinted>
  <dcterms:created xsi:type="dcterms:W3CDTF">2002-09-30T07:49:23Z</dcterms:created>
  <dcterms:modified xsi:type="dcterms:W3CDTF">2021-11-26T12:43:27Z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